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skommune-my.sharepoint.com/personal/lillann_skuterud_as_kommune_no1/Documents/Hovedplan 2023/"/>
    </mc:Choice>
  </mc:AlternateContent>
  <xr:revisionPtr revIDLastSave="0" documentId="8_{98D0FB3B-0981-4D59-B61D-AFF69F90BB5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HP oppgradering vann" sheetId="4" r:id="rId1"/>
    <sheet name="HP saneringsprosjekter" sheetId="3" r:id="rId2"/>
    <sheet name="HP nyanlegg" sheetId="5" r:id="rId3"/>
    <sheet name="Tiltak drift" sheetId="8" r:id="rId4"/>
    <sheet name="Vann sentrumsplanen" sheetId="1" r:id="rId5"/>
    <sheet name="Avløp Reguleringsplaner" sheetId="7" r:id="rId6"/>
  </sheets>
  <definedNames>
    <definedName name="_xlnm._FilterDatabase" localSheetId="2" hidden="1">'HP nyanlegg'!$B$1:$L$1</definedName>
    <definedName name="_xlnm._FilterDatabase" localSheetId="0" hidden="1">'HP oppgradering vann'!$A$1:$A$1</definedName>
    <definedName name="_xlnm._FilterDatabase" localSheetId="1" hidden="1">'HP saneringsprosjekter'!$A$1:$A$4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5" l="1"/>
  <c r="F4" i="3"/>
  <c r="C27" i="8"/>
  <c r="D27" i="8"/>
  <c r="I17" i="4"/>
  <c r="C16" i="4"/>
  <c r="I19" i="4"/>
  <c r="I20" i="4"/>
  <c r="I21" i="4"/>
  <c r="I22" i="4"/>
  <c r="I23" i="4"/>
  <c r="I24" i="4"/>
  <c r="I25" i="4"/>
  <c r="I26" i="4"/>
  <c r="I27" i="4"/>
  <c r="I18" i="4"/>
  <c r="I38" i="4"/>
  <c r="I37" i="4"/>
  <c r="I36" i="4"/>
  <c r="I39" i="4" s="1"/>
  <c r="I31" i="4"/>
  <c r="I32" i="4"/>
  <c r="I33" i="4"/>
  <c r="I30" i="4"/>
  <c r="I13" i="4"/>
  <c r="I14" i="4"/>
  <c r="I12" i="4"/>
  <c r="I9" i="4"/>
  <c r="I10" i="4" s="1"/>
  <c r="I4" i="4"/>
  <c r="I5" i="4"/>
  <c r="I6" i="4"/>
  <c r="I3" i="4"/>
  <c r="B34" i="1"/>
  <c r="H33" i="1"/>
  <c r="H30" i="1"/>
  <c r="H29" i="1"/>
  <c r="H28" i="1"/>
  <c r="H27" i="1"/>
  <c r="H24" i="1"/>
  <c r="H23" i="1"/>
  <c r="H22" i="1"/>
  <c r="H19" i="1"/>
  <c r="H18" i="1"/>
  <c r="H17" i="1"/>
  <c r="H16" i="1"/>
  <c r="H15" i="1"/>
  <c r="H14" i="1"/>
  <c r="H11" i="1"/>
  <c r="H10" i="1"/>
  <c r="H7" i="1"/>
  <c r="H6" i="1"/>
  <c r="H5" i="1"/>
  <c r="F5" i="3" l="1"/>
  <c r="I28" i="4"/>
  <c r="I15" i="4"/>
  <c r="I34" i="4"/>
  <c r="I7" i="4"/>
  <c r="I40" i="4" s="1"/>
  <c r="H34" i="1"/>
</calcChain>
</file>

<file path=xl/sharedStrings.xml><?xml version="1.0" encoding="utf-8"?>
<sst xmlns="http://schemas.openxmlformats.org/spreadsheetml/2006/main" count="400" uniqueCount="204">
  <si>
    <t xml:space="preserve">Prioritet </t>
  </si>
  <si>
    <t>Gate/ledningstrekk SID</t>
  </si>
  <si>
    <t>Lengde (m)</t>
  </si>
  <si>
    <t>Materiale</t>
  </si>
  <si>
    <t>dim</t>
  </si>
  <si>
    <t>Ny Materiale</t>
  </si>
  <si>
    <t>Dim ny</t>
  </si>
  <si>
    <t>Pris/meter</t>
  </si>
  <si>
    <t>Pris</t>
  </si>
  <si>
    <t>Utførelsesmetode</t>
  </si>
  <si>
    <t>Kommentar</t>
  </si>
  <si>
    <t>Beverdalen: Gamle Mossevei til Korsegården</t>
  </si>
  <si>
    <t>Grått støpejern</t>
  </si>
  <si>
    <t>Støpejern</t>
  </si>
  <si>
    <t>Graving</t>
  </si>
  <si>
    <t>Dårlig kvalitet</t>
  </si>
  <si>
    <t>Forbi Mesta</t>
  </si>
  <si>
    <t>Mesta - Korsegården</t>
  </si>
  <si>
    <t>SUM PROSJEKT</t>
  </si>
  <si>
    <t>Gamle Mossevei - E6</t>
  </si>
  <si>
    <t>Mye lekkasjer</t>
  </si>
  <si>
    <t>No dig</t>
  </si>
  <si>
    <t>E6 - Nyveien - Haug</t>
  </si>
  <si>
    <t>Fornying. Videreføring av Gamle Mossevei - E6</t>
  </si>
  <si>
    <t>PE</t>
  </si>
  <si>
    <t>Sneissletta</t>
  </si>
  <si>
    <t>Må vurderes som 1 av 2 forsyningsledninger fra Nordre Follo</t>
  </si>
  <si>
    <t>Nordby</t>
  </si>
  <si>
    <t>Eternitt</t>
  </si>
  <si>
    <t>Danskerudveien - Stigen</t>
  </si>
  <si>
    <t>Utskiftning av Vannledning</t>
  </si>
  <si>
    <t>Sum oppgradering vann prioritet 1</t>
  </si>
  <si>
    <t>Prioritering</t>
  </si>
  <si>
    <t>Lengde</t>
  </si>
  <si>
    <t>Type</t>
  </si>
  <si>
    <t>Pris per meter</t>
  </si>
  <si>
    <t>Metode</t>
  </si>
  <si>
    <t>Årstall</t>
  </si>
  <si>
    <t>Vinterbrosenteret/alle ledninger ml. kum 4282 og 4289</t>
  </si>
  <si>
    <t>VL/SP/</t>
  </si>
  <si>
    <t xml:space="preserve">Svanker/dårlig grunn. Alle 5 ledninger i trasèen byttes. </t>
  </si>
  <si>
    <t>Ml. jernbanen og Ås vgs (SID 7050/6728/6735/22821/22818/6712/22187)</t>
  </si>
  <si>
    <t>Spillvann</t>
  </si>
  <si>
    <t>Utføres sammen med VL på samme strekning (Vann sentrumsplanen); Må vurderes om en tar hele eller bare deler av strekningen</t>
  </si>
  <si>
    <t>Langbakken fra Myrveien og boligfelt nord for Langbakken</t>
  </si>
  <si>
    <t>Vann og avløp</t>
  </si>
  <si>
    <t xml:space="preserve">Større saneringsprosjekt i eksisterende boligfelt mellom Hellinga og Tårnveien. Gammelt nett med mye lekkasje. </t>
  </si>
  <si>
    <t>2025-2026</t>
  </si>
  <si>
    <t>Sum saneringsprosjekter prioritet 1</t>
  </si>
  <si>
    <t>Prioritet</t>
  </si>
  <si>
    <t>Område</t>
  </si>
  <si>
    <t>Anlegg</t>
  </si>
  <si>
    <t>Dim</t>
  </si>
  <si>
    <t>Ledningsstrekke</t>
  </si>
  <si>
    <t>Reservevannsforsyning</t>
  </si>
  <si>
    <t>Budsjett 2023-2026: 145 mill (tilkommer mer etterhvert i prosjektet)</t>
  </si>
  <si>
    <t>Ringledning Kjærnes</t>
  </si>
  <si>
    <t>Vann</t>
  </si>
  <si>
    <t>Ø255 PE</t>
  </si>
  <si>
    <t>Fra kum 13535 til kum 15945</t>
  </si>
  <si>
    <t>Sjøledning</t>
  </si>
  <si>
    <t xml:space="preserve">Ringledning for bedre brannvannsdekning. Forespørsel fra Frogn kommune om vann til Brevik. Pris per meter kr. 2000. </t>
  </si>
  <si>
    <t>Vardåsen Høydebasseng</t>
  </si>
  <si>
    <t>Plassbygd/prefabrikkert</t>
  </si>
  <si>
    <t>Må vurderes gjennom et forprosjekt</t>
  </si>
  <si>
    <t>Oppdimensjonering av høydebasseng - for liten kapasitet</t>
  </si>
  <si>
    <t>Sum nyanlegg prioritet 1</t>
  </si>
  <si>
    <t>MIDLER TIL DRIFT OG FORVALTNING</t>
  </si>
  <si>
    <t>Priser i 2022-kroner</t>
  </si>
  <si>
    <t>Tiltak</t>
  </si>
  <si>
    <t>Engangskostnad</t>
  </si>
  <si>
    <t>Årlig kostnad</t>
  </si>
  <si>
    <t xml:space="preserve">Fysisk sikring av høydebasseng </t>
  </si>
  <si>
    <t>Tilstrekkelig fysisk sikring</t>
  </si>
  <si>
    <t>Vanningsrestriksjoner ved tørke</t>
  </si>
  <si>
    <t xml:space="preserve">Restriksjoner må informeres om og følges opp. 5 % stilling. </t>
  </si>
  <si>
    <t>SMS-/telefonvarsling til abonnenter</t>
  </si>
  <si>
    <t>Kostnad for Volue varslingssystem</t>
  </si>
  <si>
    <t>Videreutvikling og opplæring innen driftskontrollen</t>
  </si>
  <si>
    <t>Jan Fredrik</t>
  </si>
  <si>
    <t>Flere fjernstyrte prosesser - skadebegrensning kan skje raskere</t>
  </si>
  <si>
    <t>Nødvannssamarbeid</t>
  </si>
  <si>
    <t>Forsette å delta i samarbeidet rundt Indre Oslofjord. "Tilknytningsavgift" kr. 7,50 per innbygger?</t>
  </si>
  <si>
    <t>Bedre rutiner for vannavstengning/-åpning</t>
  </si>
  <si>
    <t>Reduserer mulighetene for at forurenset vann kommer inn på ledningsnettet</t>
  </si>
  <si>
    <t>Opplæring/kompetanseheving/øvelser</t>
  </si>
  <si>
    <t>Økt robusthet ved sykdom og utskiftinger av personell. Øvelser</t>
  </si>
  <si>
    <t>Pålegg om installasjon av tilbakeslagssikring</t>
  </si>
  <si>
    <t>20-50 kritiske abonnenter pålegges årlig å installere tilstrekkelig sikring mot tilbakestrømning. 20 % stilling</t>
  </si>
  <si>
    <t>Mer ressurser til kontroll/oppsyn med arbeid på ledningsnettet</t>
  </si>
  <si>
    <t>Inkludert ressurser til syninger, funksjonstest for å oppdage feilkoblinger. 50 % stilling</t>
  </si>
  <si>
    <t>Bedre rutiner for å følge opp kokevarsler</t>
  </si>
  <si>
    <t>Montere rørbruddsventil ved Oppegård-måleren</t>
  </si>
  <si>
    <t>Bedre rutiner for overvåking av forbruket ved Oppegård-måleren</t>
  </si>
  <si>
    <t>Sørge for å ha riktig utstyr/deler på lager</t>
  </si>
  <si>
    <t>Vurdere system for automatisk bestilling hos rammeavtale-leverandør når man tar deler fra lageret ved neste anbudsrunde</t>
  </si>
  <si>
    <t>Oppgradering spillvannspumpestasjoner</t>
  </si>
  <si>
    <t>3 000 000</t>
  </si>
  <si>
    <t>Utskifting av pumper/slitasjedeler, redundans, sikring mot tilbakestrømning, EL-sikkerhet</t>
  </si>
  <si>
    <t>Mest mulig selvfall fra nye utbyggingsområder</t>
  </si>
  <si>
    <t>Påse dette i reguleringsfasen</t>
  </si>
  <si>
    <t>Klargjøre sårbare pumpestasjoner for bruk av eksternt nødstrømsagregat</t>
  </si>
  <si>
    <t>Gjelder nye spillvannspumpestasjoner . evt ved ombygginger</t>
  </si>
  <si>
    <t>Innkjøp/bruk av egen slam-/sugebil</t>
  </si>
  <si>
    <t>Investeringsmidler, men opplæring og kompetanse finansieres gjennom driftsbudsjettet</t>
  </si>
  <si>
    <t>Beredskapsøvelser</t>
  </si>
  <si>
    <t>Både skrivebordsøvelser og praktiske øvelser. 5 % stilling</t>
  </si>
  <si>
    <t>Informasjonskampaner om dovett/fettvett</t>
  </si>
  <si>
    <t>Kampanjer fra Norsk Vann og Hold Norge Rent. 5 % stilling</t>
  </si>
  <si>
    <t>Økte ressurser til kontroll av sluttdokumentasjon</t>
  </si>
  <si>
    <t>20 % stilling</t>
  </si>
  <si>
    <t>Økte ressurser til å opprettholde flomveier</t>
  </si>
  <si>
    <t>Tid til å åpne stikkrenner, slukrister, bekkeinntak og liknende. Følge med på varlser fra NVE o.l. 10 % stilling.</t>
  </si>
  <si>
    <t>Bedre samarbeid internt i kommunen</t>
  </si>
  <si>
    <t>Samarbeid med prosjektavdelingen, byggesak, plan.</t>
  </si>
  <si>
    <t>Tilsyn og kontroll av private avløpsrenseanlegg</t>
  </si>
  <si>
    <t>Pålagt tilsyn hvert 4. år. Viktig med ressurser til å følge opp resultatene fra tilsynet. 30 % stilling</t>
  </si>
  <si>
    <t>SUM</t>
  </si>
  <si>
    <t>FINANSIERES GJENNOM UTBYGGINGSAVTALER/OMRÅDEMODELLEN</t>
  </si>
  <si>
    <t>Matreale</t>
  </si>
  <si>
    <t>Ny Matreal</t>
  </si>
  <si>
    <t>Pris/ledningsstrekke</t>
  </si>
  <si>
    <t>Søråsveien</t>
  </si>
  <si>
    <t>Grått</t>
  </si>
  <si>
    <t>Utblokking</t>
  </si>
  <si>
    <t>Hovedstamme mot Vestby og Frogn</t>
  </si>
  <si>
    <t>Sentrum overgang ESSO</t>
  </si>
  <si>
    <t>duktilt</t>
  </si>
  <si>
    <t>Inkl. nye kummer med sonevannmåler</t>
  </si>
  <si>
    <t>Sentrum overgang stasjonen</t>
  </si>
  <si>
    <t>Graving/styrt boring</t>
  </si>
  <si>
    <t xml:space="preserve">Inkl. nye kummer </t>
  </si>
  <si>
    <t>VGS</t>
  </si>
  <si>
    <t>Ny ledning ses sammenheng med åpne bekk</t>
  </si>
  <si>
    <t>Raveien</t>
  </si>
  <si>
    <t>duktil</t>
  </si>
  <si>
    <t>Duktilt</t>
  </si>
  <si>
    <t>Bør ses på i sammenheng med Europan-prosjektet</t>
  </si>
  <si>
    <t>Moerveien</t>
  </si>
  <si>
    <t xml:space="preserve">Sikre leveranse til sentrum via Esso </t>
  </si>
  <si>
    <t>Sum</t>
  </si>
  <si>
    <t>Matriale</t>
  </si>
  <si>
    <t>Nytt matrial</t>
  </si>
  <si>
    <t>Midlertidig: spillvann fra Nygård til NFR</t>
  </si>
  <si>
    <t>Fra kum 24539 til kum 18221</t>
  </si>
  <si>
    <t>Inntrekking av PE</t>
  </si>
  <si>
    <t>Midlertidig spillvannsledning fra Nygård til Vinterbro</t>
  </si>
  <si>
    <t>Nordbyveien - E18</t>
  </si>
  <si>
    <t>1 km tot</t>
  </si>
  <si>
    <t>Avløp</t>
  </si>
  <si>
    <t>15000kr/m</t>
  </si>
  <si>
    <t>Utbyggingsavtale. Oppgradering av spillvann ifm utbyggingsprosjekter</t>
  </si>
  <si>
    <t>13,30</t>
  </si>
  <si>
    <t>PVC</t>
  </si>
  <si>
    <t>32,03</t>
  </si>
  <si>
    <t>119,30</t>
  </si>
  <si>
    <t>117,60</t>
  </si>
  <si>
    <t>35,45</t>
  </si>
  <si>
    <t>60,80</t>
  </si>
  <si>
    <t>46,93</t>
  </si>
  <si>
    <t>63,73</t>
  </si>
  <si>
    <t>40,47</t>
  </si>
  <si>
    <t>73,26</t>
  </si>
  <si>
    <t>31,79</t>
  </si>
  <si>
    <t>39,04</t>
  </si>
  <si>
    <t>63,02</t>
  </si>
  <si>
    <t>46,42</t>
  </si>
  <si>
    <t>28,34</t>
  </si>
  <si>
    <t>78,41</t>
  </si>
  <si>
    <t>141,26</t>
  </si>
  <si>
    <t>Pumpestasjoner Nessetveien</t>
  </si>
  <si>
    <t>Dagens kapasitet</t>
  </si>
  <si>
    <t>Nødvendig kapasitet</t>
  </si>
  <si>
    <t>AP133 Nedre bekk</t>
  </si>
  <si>
    <t>4,80</t>
  </si>
  <si>
    <t>7,00</t>
  </si>
  <si>
    <t>AP132 Nesset</t>
  </si>
  <si>
    <t>10,00</t>
  </si>
  <si>
    <t>12,40</t>
  </si>
  <si>
    <t>AP131 Askehaug</t>
  </si>
  <si>
    <t>17,00</t>
  </si>
  <si>
    <t>19,70</t>
  </si>
  <si>
    <t>AP 104 Enerhaugen</t>
  </si>
  <si>
    <t>26,43</t>
  </si>
  <si>
    <t>39,50</t>
  </si>
  <si>
    <t>AP 105 Tohellinga</t>
  </si>
  <si>
    <t>32,00</t>
  </si>
  <si>
    <t>49,40</t>
  </si>
  <si>
    <t>Selvfallsledninger Nessetveien</t>
  </si>
  <si>
    <t>43,57</t>
  </si>
  <si>
    <t>60,0</t>
  </si>
  <si>
    <t>57,0</t>
  </si>
  <si>
    <t>32,89</t>
  </si>
  <si>
    <t>9,0</t>
  </si>
  <si>
    <t>55,0</t>
  </si>
  <si>
    <t>53,67</t>
  </si>
  <si>
    <t>76,5</t>
  </si>
  <si>
    <t>126,60</t>
  </si>
  <si>
    <t>14,73</t>
  </si>
  <si>
    <t>154,0</t>
  </si>
  <si>
    <t>Gamle Hogstvedtvei /Hogstvedtbekken</t>
  </si>
  <si>
    <t>600 m (på sikt 1,6 km)</t>
  </si>
  <si>
    <t>Bekkeåpning</t>
  </si>
  <si>
    <t>Bedrer kapasitet på overvann og trygger flomveier. Beskrivelse og gjennomføring i R287 "sentrumsplanen"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</si>
</sst>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D0CECE"/>
      </left>
      <right/>
      <top/>
      <bottom style="thin">
        <color rgb="FFD0CECE"/>
      </bottom>
      <diagonal/>
    </border>
    <border>
      <left/>
      <right style="thin">
        <color rgb="FFD0CECE"/>
      </right>
      <top/>
      <bottom style="thin">
        <color rgb="FFD0CECE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  <border>
      <left/>
      <right style="thin">
        <color rgb="FFD0CECE"/>
      </right>
      <top style="thin">
        <color rgb="FFD0CECE"/>
      </top>
      <bottom style="medium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medium">
        <color rgb="FF000000"/>
      </bottom>
      <diagonal/>
    </border>
    <border>
      <left style="thin">
        <color rgb="FFD0CECE"/>
      </left>
      <right/>
      <top style="thin">
        <color rgb="FFD0CECE"/>
      </top>
      <bottom style="medium">
        <color rgb="FF000000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9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right" indent="2"/>
    </xf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4" fillId="0" borderId="2" xfId="1" applyFont="1" applyFill="1" applyBorder="1"/>
    <xf numFmtId="0" fontId="4" fillId="2" borderId="2" xfId="1" applyFont="1" applyBorder="1" applyAlignment="1">
      <alignment horizontal="center"/>
    </xf>
    <xf numFmtId="0" fontId="4" fillId="2" borderId="2" xfId="1" applyFont="1" applyBorder="1" applyAlignment="1">
      <alignment horizontal="left" indent="2"/>
    </xf>
    <xf numFmtId="0" fontId="1" fillId="3" borderId="2" xfId="2" applyBorder="1" applyAlignment="1">
      <alignment horizontal="center"/>
    </xf>
    <xf numFmtId="0" fontId="1" fillId="3" borderId="2" xfId="2" applyBorder="1" applyAlignment="1">
      <alignment horizontal="left" indent="2"/>
    </xf>
    <xf numFmtId="0" fontId="0" fillId="0" borderId="4" xfId="0" applyBorder="1" applyAlignment="1">
      <alignment horizontal="left"/>
    </xf>
    <xf numFmtId="0" fontId="4" fillId="0" borderId="0" xfId="1" applyFont="1" applyFill="1" applyBorder="1" applyAlignment="1">
      <alignment horizontal="right" indent="2"/>
    </xf>
    <xf numFmtId="0" fontId="4" fillId="2" borderId="0" xfId="1" applyFont="1" applyBorder="1" applyAlignment="1">
      <alignment horizontal="center"/>
    </xf>
    <xf numFmtId="0" fontId="4" fillId="2" borderId="0" xfId="1" applyFont="1" applyBorder="1" applyAlignment="1">
      <alignment horizontal="left" indent="2"/>
    </xf>
    <xf numFmtId="0" fontId="1" fillId="3" borderId="0" xfId="2" applyBorder="1" applyAlignment="1">
      <alignment horizontal="center"/>
    </xf>
    <xf numFmtId="0" fontId="1" fillId="3" borderId="0" xfId="2" applyBorder="1" applyAlignment="1">
      <alignment horizontal="left" indent="2"/>
    </xf>
    <xf numFmtId="3" fontId="0" fillId="0" borderId="0" xfId="0" applyNumberFormat="1" applyAlignment="1">
      <alignment horizontal="right" indent="2"/>
    </xf>
    <xf numFmtId="3" fontId="0" fillId="0" borderId="0" xfId="0" applyNumberFormat="1"/>
    <xf numFmtId="0" fontId="0" fillId="0" borderId="5" xfId="0" applyBorder="1"/>
    <xf numFmtId="0" fontId="0" fillId="0" borderId="0" xfId="0" applyAlignment="1">
      <alignment horizontal="right" indent="2"/>
    </xf>
    <xf numFmtId="0" fontId="0" fillId="0" borderId="6" xfId="0" applyBorder="1" applyAlignment="1">
      <alignment horizontal="left"/>
    </xf>
    <xf numFmtId="0" fontId="4" fillId="0" borderId="7" xfId="1" applyFont="1" applyFill="1" applyBorder="1" applyAlignment="1">
      <alignment horizontal="right" indent="2"/>
    </xf>
    <xf numFmtId="0" fontId="4" fillId="2" borderId="7" xfId="1" applyFont="1" applyBorder="1" applyAlignment="1">
      <alignment horizontal="center"/>
    </xf>
    <xf numFmtId="0" fontId="4" fillId="2" borderId="7" xfId="1" applyFont="1" applyBorder="1" applyAlignment="1">
      <alignment horizontal="left" indent="2"/>
    </xf>
    <xf numFmtId="0" fontId="1" fillId="3" borderId="7" xfId="2" applyBorder="1" applyAlignment="1">
      <alignment horizontal="center"/>
    </xf>
    <xf numFmtId="0" fontId="1" fillId="3" borderId="7" xfId="2" applyBorder="1" applyAlignment="1">
      <alignment horizontal="left" indent="2"/>
    </xf>
    <xf numFmtId="3" fontId="0" fillId="0" borderId="7" xfId="0" applyNumberFormat="1" applyBorder="1" applyAlignment="1">
      <alignment horizontal="right" indent="2"/>
    </xf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 applyAlignment="1">
      <alignment horizontal="right" indent="2"/>
    </xf>
    <xf numFmtId="3" fontId="3" fillId="0" borderId="10" xfId="0" applyNumberFormat="1" applyFont="1" applyBorder="1" applyAlignment="1">
      <alignment horizontal="right" indent="2"/>
    </xf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2" xfId="1" applyFont="1" applyBorder="1" applyAlignment="1">
      <alignment horizontal="center"/>
    </xf>
    <xf numFmtId="0" fontId="1" fillId="3" borderId="12" xfId="2" applyBorder="1" applyAlignment="1">
      <alignment horizontal="center"/>
    </xf>
    <xf numFmtId="0" fontId="0" fillId="0" borderId="12" xfId="0" applyBorder="1"/>
    <xf numFmtId="0" fontId="4" fillId="0" borderId="12" xfId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4" fillId="0" borderId="17" xfId="1" applyFont="1" applyFill="1" applyBorder="1" applyAlignment="1">
      <alignment horizontal="right"/>
    </xf>
    <xf numFmtId="0" fontId="4" fillId="2" borderId="17" xfId="1" applyFont="1" applyBorder="1" applyAlignment="1">
      <alignment horizontal="center"/>
    </xf>
    <xf numFmtId="0" fontId="1" fillId="3" borderId="17" xfId="2" applyBorder="1" applyAlignment="1">
      <alignment horizontal="center"/>
    </xf>
    <xf numFmtId="0" fontId="0" fillId="0" borderId="17" xfId="0" applyBorder="1"/>
    <xf numFmtId="0" fontId="4" fillId="0" borderId="18" xfId="1" applyFont="1" applyFill="1" applyBorder="1" applyAlignment="1">
      <alignment horizontal="right"/>
    </xf>
    <xf numFmtId="0" fontId="4" fillId="2" borderId="18" xfId="1" applyFont="1" applyBorder="1" applyAlignment="1">
      <alignment horizontal="center"/>
    </xf>
    <xf numFmtId="0" fontId="1" fillId="3" borderId="18" xfId="2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17" xfId="0" applyBorder="1" applyAlignment="1">
      <alignment horizontal="right"/>
    </xf>
    <xf numFmtId="0" fontId="4" fillId="2" borderId="16" xfId="1" applyFont="1" applyBorder="1" applyAlignment="1">
      <alignment horizontal="center"/>
    </xf>
    <xf numFmtId="0" fontId="1" fillId="3" borderId="16" xfId="2" applyBorder="1" applyAlignment="1">
      <alignment horizontal="center"/>
    </xf>
    <xf numFmtId="3" fontId="0" fillId="0" borderId="7" xfId="0" applyNumberFormat="1" applyBorder="1"/>
    <xf numFmtId="0" fontId="3" fillId="0" borderId="1" xfId="0" applyFont="1" applyBorder="1"/>
    <xf numFmtId="0" fontId="4" fillId="0" borderId="2" xfId="1" applyFont="1" applyFill="1" applyBorder="1" applyAlignment="1">
      <alignment horizontal="right" indent="2"/>
    </xf>
    <xf numFmtId="0" fontId="0" fillId="0" borderId="19" xfId="0" applyBorder="1"/>
    <xf numFmtId="0" fontId="3" fillId="5" borderId="0" xfId="0" applyFont="1" applyFill="1"/>
    <xf numFmtId="0" fontId="0" fillId="5" borderId="0" xfId="0" applyFill="1"/>
    <xf numFmtId="0" fontId="3" fillId="6" borderId="15" xfId="0" applyFont="1" applyFill="1" applyBorder="1"/>
    <xf numFmtId="0" fontId="3" fillId="6" borderId="16" xfId="0" applyFont="1" applyFill="1" applyBorder="1" applyAlignment="1">
      <alignment horizontal="center"/>
    </xf>
    <xf numFmtId="0" fontId="3" fillId="6" borderId="14" xfId="0" applyFont="1" applyFill="1" applyBorder="1"/>
    <xf numFmtId="0" fontId="3" fillId="6" borderId="0" xfId="0" applyFont="1" applyFill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 indent="2"/>
    </xf>
    <xf numFmtId="0" fontId="3" fillId="0" borderId="0" xfId="0" applyFont="1"/>
    <xf numFmtId="0" fontId="0" fillId="0" borderId="13" xfId="0" applyBorder="1" applyAlignment="1">
      <alignment horizontal="left"/>
    </xf>
    <xf numFmtId="0" fontId="0" fillId="3" borderId="12" xfId="2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20" xfId="0" applyFont="1" applyBorder="1" applyAlignment="1">
      <alignment horizontal="right" indent="2"/>
    </xf>
    <xf numFmtId="0" fontId="0" fillId="0" borderId="27" xfId="0" applyBorder="1"/>
    <xf numFmtId="0" fontId="3" fillId="4" borderId="0" xfId="0" applyFont="1" applyFill="1"/>
    <xf numFmtId="0" fontId="0" fillId="0" borderId="29" xfId="0" applyBorder="1"/>
    <xf numFmtId="0" fontId="0" fillId="0" borderId="29" xfId="0" applyBorder="1" applyAlignment="1">
      <alignment horizontal="right" indent="2"/>
    </xf>
    <xf numFmtId="0" fontId="0" fillId="0" borderId="26" xfId="0" applyBorder="1"/>
    <xf numFmtId="0" fontId="6" fillId="6" borderId="20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8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left" indent="2"/>
    </xf>
    <xf numFmtId="0" fontId="5" fillId="8" borderId="2" xfId="0" applyFont="1" applyFill="1" applyBorder="1" applyAlignment="1">
      <alignment horizontal="right" indent="2"/>
    </xf>
    <xf numFmtId="0" fontId="5" fillId="8" borderId="2" xfId="0" applyFont="1" applyFill="1" applyBorder="1"/>
    <xf numFmtId="0" fontId="5" fillId="8" borderId="3" xfId="0" applyFont="1" applyFill="1" applyBorder="1"/>
    <xf numFmtId="0" fontId="7" fillId="0" borderId="0" xfId="0" applyFont="1"/>
    <xf numFmtId="0" fontId="0" fillId="0" borderId="20" xfId="0" applyBorder="1" applyAlignment="1">
      <alignment horizontal="left"/>
    </xf>
    <xf numFmtId="0" fontId="0" fillId="0" borderId="31" xfId="0" applyBorder="1"/>
    <xf numFmtId="0" fontId="0" fillId="0" borderId="34" xfId="0" applyBorder="1" applyAlignment="1">
      <alignment horizontal="left"/>
    </xf>
    <xf numFmtId="0" fontId="4" fillId="0" borderId="31" xfId="1" applyFont="1" applyFill="1" applyBorder="1" applyAlignment="1">
      <alignment horizontal="right"/>
    </xf>
    <xf numFmtId="0" fontId="1" fillId="3" borderId="31" xfId="2" applyBorder="1" applyAlignment="1">
      <alignment horizontal="center"/>
    </xf>
    <xf numFmtId="0" fontId="4" fillId="2" borderId="35" xfId="1" applyFont="1" applyBorder="1" applyAlignment="1">
      <alignment horizontal="center"/>
    </xf>
    <xf numFmtId="0" fontId="1" fillId="3" borderId="35" xfId="2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4" fillId="0" borderId="20" xfId="1" applyFont="1" applyFill="1" applyBorder="1" applyAlignment="1">
      <alignment horizontal="right"/>
    </xf>
    <xf numFmtId="0" fontId="4" fillId="2" borderId="20" xfId="1" applyFont="1" applyBorder="1" applyAlignment="1">
      <alignment horizontal="center"/>
    </xf>
    <xf numFmtId="0" fontId="1" fillId="3" borderId="20" xfId="2" applyBorder="1" applyAlignment="1">
      <alignment horizontal="center"/>
    </xf>
    <xf numFmtId="0" fontId="3" fillId="10" borderId="20" xfId="0" applyFont="1" applyFill="1" applyBorder="1"/>
    <xf numFmtId="0" fontId="8" fillId="10" borderId="29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29" xfId="0" applyFont="1" applyFill="1" applyBorder="1"/>
    <xf numFmtId="0" fontId="3" fillId="10" borderId="20" xfId="0" applyFont="1" applyFill="1" applyBorder="1" applyAlignment="1">
      <alignment horizontal="right"/>
    </xf>
    <xf numFmtId="0" fontId="3" fillId="10" borderId="20" xfId="0" applyFont="1" applyFill="1" applyBorder="1" applyAlignment="1">
      <alignment horizontal="right" indent="2"/>
    </xf>
    <xf numFmtId="0" fontId="3" fillId="10" borderId="29" xfId="0" applyFont="1" applyFill="1" applyBorder="1" applyAlignment="1">
      <alignment horizontal="center"/>
    </xf>
    <xf numFmtId="0" fontId="0" fillId="0" borderId="38" xfId="0" applyBorder="1"/>
    <xf numFmtId="0" fontId="4" fillId="5" borderId="31" xfId="1" applyFont="1" applyFill="1" applyBorder="1" applyAlignment="1">
      <alignment horizontal="right"/>
    </xf>
    <xf numFmtId="0" fontId="0" fillId="0" borderId="30" xfId="0" applyBorder="1" applyAlignment="1">
      <alignment horizontal="center"/>
    </xf>
    <xf numFmtId="0" fontId="4" fillId="2" borderId="40" xfId="1" applyFont="1" applyBorder="1" applyAlignment="1">
      <alignment horizontal="center"/>
    </xf>
    <xf numFmtId="0" fontId="4" fillId="5" borderId="35" xfId="1" applyFont="1" applyFill="1" applyBorder="1" applyAlignment="1">
      <alignment horizontal="right"/>
    </xf>
    <xf numFmtId="0" fontId="4" fillId="5" borderId="19" xfId="1" applyFont="1" applyFill="1" applyBorder="1" applyAlignment="1">
      <alignment horizontal="right"/>
    </xf>
    <xf numFmtId="0" fontId="1" fillId="3" borderId="13" xfId="2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3" borderId="41" xfId="2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1" xfId="0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5" xfId="0" applyFont="1" applyBorder="1" applyAlignment="1">
      <alignment horizontal="left"/>
    </xf>
    <xf numFmtId="0" fontId="4" fillId="0" borderId="35" xfId="1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4" fontId="0" fillId="10" borderId="20" xfId="0" applyNumberFormat="1" applyFill="1" applyBorder="1" applyAlignment="1">
      <alignment horizontal="center"/>
    </xf>
    <xf numFmtId="0" fontId="3" fillId="0" borderId="37" xfId="0" applyFont="1" applyBorder="1"/>
    <xf numFmtId="0" fontId="3" fillId="0" borderId="12" xfId="0" applyFont="1" applyBorder="1"/>
    <xf numFmtId="0" fontId="3" fillId="0" borderId="44" xfId="0" applyFont="1" applyBorder="1" applyAlignment="1">
      <alignment horizontal="left"/>
    </xf>
    <xf numFmtId="0" fontId="0" fillId="0" borderId="12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3" fillId="10" borderId="23" xfId="0" applyFont="1" applyFill="1" applyBorder="1" applyAlignment="1">
      <alignment horizontal="left"/>
    </xf>
    <xf numFmtId="0" fontId="4" fillId="10" borderId="17" xfId="1" applyFont="1" applyFill="1" applyBorder="1" applyAlignment="1">
      <alignment horizontal="right"/>
    </xf>
    <xf numFmtId="0" fontId="0" fillId="10" borderId="13" xfId="0" applyFill="1" applyBorder="1" applyAlignment="1">
      <alignment horizontal="left"/>
    </xf>
    <xf numFmtId="0" fontId="4" fillId="10" borderId="12" xfId="1" applyFont="1" applyFill="1" applyBorder="1" applyAlignment="1">
      <alignment horizontal="right"/>
    </xf>
    <xf numFmtId="0" fontId="0" fillId="10" borderId="2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10" borderId="34" xfId="0" applyFill="1" applyBorder="1" applyAlignment="1">
      <alignment horizontal="left"/>
    </xf>
    <xf numFmtId="0" fontId="4" fillId="10" borderId="31" xfId="1" applyFont="1" applyFill="1" applyBorder="1" applyAlignment="1">
      <alignment horizontal="right"/>
    </xf>
    <xf numFmtId="0" fontId="0" fillId="10" borderId="32" xfId="0" applyFill="1" applyBorder="1" applyAlignment="1">
      <alignment horizontal="left"/>
    </xf>
    <xf numFmtId="0" fontId="0" fillId="10" borderId="33" xfId="0" applyFill="1" applyBorder="1" applyAlignment="1">
      <alignment horizontal="right"/>
    </xf>
    <xf numFmtId="0" fontId="0" fillId="10" borderId="21" xfId="0" applyFill="1" applyBorder="1" applyAlignment="1">
      <alignment horizontal="left"/>
    </xf>
    <xf numFmtId="0" fontId="0" fillId="10" borderId="35" xfId="0" applyFill="1" applyBorder="1" applyAlignment="1">
      <alignment horizontal="right"/>
    </xf>
    <xf numFmtId="0" fontId="0" fillId="10" borderId="39" xfId="0" applyFill="1" applyBorder="1" applyAlignment="1">
      <alignment horizontal="center"/>
    </xf>
    <xf numFmtId="0" fontId="0" fillId="10" borderId="12" xfId="0" applyFill="1" applyBorder="1" applyAlignment="1">
      <alignment horizontal="right"/>
    </xf>
    <xf numFmtId="0" fontId="0" fillId="10" borderId="25" xfId="0" applyFill="1" applyBorder="1" applyAlignment="1">
      <alignment horizontal="center"/>
    </xf>
    <xf numFmtId="0" fontId="3" fillId="10" borderId="13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right"/>
    </xf>
    <xf numFmtId="0" fontId="4" fillId="2" borderId="45" xfId="1" applyFont="1" applyBorder="1" applyAlignment="1">
      <alignment horizontal="center"/>
    </xf>
    <xf numFmtId="0" fontId="4" fillId="2" borderId="19" xfId="1" applyFont="1" applyBorder="1" applyAlignment="1">
      <alignment horizontal="center"/>
    </xf>
    <xf numFmtId="0" fontId="1" fillId="3" borderId="46" xfId="2" applyBorder="1" applyAlignment="1">
      <alignment horizontal="center"/>
    </xf>
    <xf numFmtId="0" fontId="1" fillId="3" borderId="29" xfId="2" applyBorder="1" applyAlignment="1">
      <alignment horizontal="center"/>
    </xf>
    <xf numFmtId="0" fontId="0" fillId="10" borderId="47" xfId="0" applyFill="1" applyBorder="1"/>
    <xf numFmtId="0" fontId="0" fillId="0" borderId="43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10" borderId="48" xfId="0" applyFill="1" applyBorder="1"/>
    <xf numFmtId="0" fontId="0" fillId="10" borderId="51" xfId="0" applyFill="1" applyBorder="1"/>
    <xf numFmtId="0" fontId="0" fillId="0" borderId="20" xfId="0" applyBorder="1" applyAlignment="1">
      <alignment horizontal="center" indent="2"/>
    </xf>
    <xf numFmtId="0" fontId="0" fillId="5" borderId="0" xfId="0" applyFill="1" applyAlignment="1">
      <alignment horizontal="center"/>
    </xf>
    <xf numFmtId="1" fontId="0" fillId="0" borderId="12" xfId="0" applyNumberFormat="1" applyBorder="1" applyAlignment="1">
      <alignment horizontal="center" indent="2"/>
    </xf>
    <xf numFmtId="1" fontId="0" fillId="0" borderId="20" xfId="0" applyNumberFormat="1" applyBorder="1" applyAlignment="1">
      <alignment horizontal="center" indent="2"/>
    </xf>
    <xf numFmtId="0" fontId="0" fillId="10" borderId="20" xfId="0" applyFill="1" applyBorder="1"/>
    <xf numFmtId="0" fontId="0" fillId="10" borderId="40" xfId="0" applyFill="1" applyBorder="1"/>
    <xf numFmtId="0" fontId="3" fillId="10" borderId="35" xfId="0" applyFont="1" applyFill="1" applyBorder="1"/>
    <xf numFmtId="0" fontId="3" fillId="10" borderId="20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center" indent="2"/>
    </xf>
    <xf numFmtId="0" fontId="0" fillId="0" borderId="39" xfId="0" applyBorder="1" applyAlignment="1">
      <alignment horizontal="left"/>
    </xf>
    <xf numFmtId="3" fontId="0" fillId="0" borderId="20" xfId="0" applyNumberFormat="1" applyBorder="1" applyAlignment="1">
      <alignment horizontal="left" indent="2"/>
    </xf>
    <xf numFmtId="0" fontId="5" fillId="8" borderId="20" xfId="0" applyFont="1" applyFill="1" applyBorder="1"/>
    <xf numFmtId="0" fontId="0" fillId="0" borderId="53" xfId="0" applyBorder="1"/>
    <xf numFmtId="0" fontId="5" fillId="0" borderId="0" xfId="0" applyFont="1"/>
    <xf numFmtId="0" fontId="5" fillId="0" borderId="0" xfId="0" applyFont="1" applyAlignment="1">
      <alignment horizontal="right" indent="2"/>
    </xf>
    <xf numFmtId="0" fontId="6" fillId="0" borderId="0" xfId="0" applyFont="1"/>
    <xf numFmtId="0" fontId="5" fillId="0" borderId="52" xfId="0" applyFont="1" applyBorder="1"/>
    <xf numFmtId="0" fontId="5" fillId="0" borderId="52" xfId="0" applyFont="1" applyBorder="1" applyAlignment="1">
      <alignment horizontal="right" indent="2"/>
    </xf>
    <xf numFmtId="0" fontId="8" fillId="0" borderId="53" xfId="0" applyFont="1" applyBorder="1" applyAlignment="1">
      <alignment horizontal="left"/>
    </xf>
    <xf numFmtId="0" fontId="5" fillId="12" borderId="52" xfId="0" applyFont="1" applyFill="1" applyBorder="1" applyAlignment="1">
      <alignment horizontal="center"/>
    </xf>
    <xf numFmtId="0" fontId="0" fillId="12" borderId="53" xfId="0" applyFill="1" applyBorder="1"/>
    <xf numFmtId="0" fontId="5" fillId="13" borderId="52" xfId="0" applyFont="1" applyFill="1" applyBorder="1" applyAlignment="1">
      <alignment horizontal="left" indent="2"/>
    </xf>
    <xf numFmtId="0" fontId="5" fillId="13" borderId="52" xfId="0" applyFont="1" applyFill="1" applyBorder="1" applyAlignment="1">
      <alignment horizontal="center"/>
    </xf>
    <xf numFmtId="0" fontId="0" fillId="13" borderId="53" xfId="0" applyFill="1" applyBorder="1"/>
    <xf numFmtId="0" fontId="0" fillId="13" borderId="53" xfId="0" applyFill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0" fillId="0" borderId="56" xfId="0" applyBorder="1" applyAlignment="1">
      <alignment horizontal="left"/>
    </xf>
    <xf numFmtId="0" fontId="4" fillId="12" borderId="56" xfId="1" applyFont="1" applyFill="1" applyBorder="1" applyAlignment="1">
      <alignment horizontal="center" indent="2"/>
    </xf>
    <xf numFmtId="0" fontId="4" fillId="12" borderId="56" xfId="1" applyFont="1" applyFill="1" applyBorder="1" applyAlignment="1">
      <alignment horizontal="center"/>
    </xf>
    <xf numFmtId="3" fontId="0" fillId="13" borderId="56" xfId="0" applyNumberFormat="1" applyFill="1" applyBorder="1" applyAlignment="1">
      <alignment horizontal="right" indent="2"/>
    </xf>
    <xf numFmtId="0" fontId="0" fillId="13" borderId="56" xfId="0" applyFill="1" applyBorder="1"/>
    <xf numFmtId="0" fontId="0" fillId="0" borderId="56" xfId="0" applyBorder="1"/>
    <xf numFmtId="0" fontId="0" fillId="12" borderId="56" xfId="0" applyFill="1" applyBorder="1"/>
    <xf numFmtId="0" fontId="0" fillId="0" borderId="57" xfId="0" applyBorder="1" applyAlignment="1">
      <alignment horizontal="left"/>
    </xf>
    <xf numFmtId="0" fontId="4" fillId="12" borderId="57" xfId="1" applyFont="1" applyFill="1" applyBorder="1" applyAlignment="1">
      <alignment horizontal="center" indent="2"/>
    </xf>
    <xf numFmtId="0" fontId="4" fillId="12" borderId="57" xfId="1" applyFont="1" applyFill="1" applyBorder="1" applyAlignment="1">
      <alignment horizontal="center"/>
    </xf>
    <xf numFmtId="3" fontId="0" fillId="13" borderId="57" xfId="0" applyNumberFormat="1" applyFill="1" applyBorder="1" applyAlignment="1">
      <alignment horizontal="right" indent="2"/>
    </xf>
    <xf numFmtId="0" fontId="0" fillId="13" borderId="57" xfId="0" applyFill="1" applyBorder="1"/>
    <xf numFmtId="0" fontId="0" fillId="0" borderId="57" xfId="0" applyBorder="1"/>
    <xf numFmtId="0" fontId="0" fillId="12" borderId="58" xfId="0" applyFill="1" applyBorder="1"/>
    <xf numFmtId="0" fontId="0" fillId="12" borderId="59" xfId="0" applyFill="1" applyBorder="1"/>
    <xf numFmtId="0" fontId="0" fillId="13" borderId="59" xfId="0" applyFill="1" applyBorder="1"/>
    <xf numFmtId="0" fontId="0" fillId="0" borderId="59" xfId="0" applyBorder="1"/>
    <xf numFmtId="0" fontId="0" fillId="0" borderId="60" xfId="0" applyBorder="1"/>
    <xf numFmtId="0" fontId="5" fillId="12" borderId="55" xfId="0" applyFont="1" applyFill="1" applyBorder="1" applyAlignment="1">
      <alignment horizontal="center"/>
    </xf>
    <xf numFmtId="0" fontId="5" fillId="12" borderId="57" xfId="0" applyFont="1" applyFill="1" applyBorder="1" applyAlignment="1">
      <alignment horizontal="center"/>
    </xf>
    <xf numFmtId="0" fontId="5" fillId="13" borderId="57" xfId="0" applyFont="1" applyFill="1" applyBorder="1" applyAlignment="1">
      <alignment horizontal="left" indent="2"/>
    </xf>
    <xf numFmtId="0" fontId="5" fillId="13" borderId="57" xfId="0" applyFont="1" applyFill="1" applyBorder="1" applyAlignment="1">
      <alignment horizontal="center"/>
    </xf>
    <xf numFmtId="0" fontId="5" fillId="13" borderId="54" xfId="0" applyFont="1" applyFill="1" applyBorder="1" applyAlignment="1">
      <alignment horizontal="left" indent="2"/>
    </xf>
    <xf numFmtId="0" fontId="0" fillId="13" borderId="60" xfId="0" applyFill="1" applyBorder="1"/>
    <xf numFmtId="0" fontId="0" fillId="12" borderId="55" xfId="0" applyFill="1" applyBorder="1"/>
    <xf numFmtId="0" fontId="0" fillId="12" borderId="57" xfId="0" applyFill="1" applyBorder="1"/>
    <xf numFmtId="0" fontId="0" fillId="13" borderId="54" xfId="0" applyFill="1" applyBorder="1"/>
    <xf numFmtId="0" fontId="0" fillId="12" borderId="61" xfId="0" applyFill="1" applyBorder="1"/>
    <xf numFmtId="0" fontId="0" fillId="13" borderId="62" xfId="0" applyFill="1" applyBorder="1"/>
    <xf numFmtId="0" fontId="8" fillId="12" borderId="56" xfId="1" applyFont="1" applyFill="1" applyBorder="1" applyAlignment="1">
      <alignment horizontal="center" indent="2"/>
    </xf>
    <xf numFmtId="0" fontId="0" fillId="12" borderId="0" xfId="0" applyFill="1" applyAlignment="1">
      <alignment horizontal="center"/>
    </xf>
    <xf numFmtId="0" fontId="0" fillId="12" borderId="56" xfId="0" applyFill="1" applyBorder="1" applyAlignment="1">
      <alignment horizontal="center"/>
    </xf>
    <xf numFmtId="0" fontId="0" fillId="12" borderId="58" xfId="0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3" fillId="0" borderId="63" xfId="0" applyFont="1" applyBorder="1"/>
    <xf numFmtId="0" fontId="3" fillId="12" borderId="64" xfId="0" applyFont="1" applyFill="1" applyBorder="1"/>
    <xf numFmtId="0" fontId="3" fillId="13" borderId="64" xfId="0" applyFont="1" applyFill="1" applyBorder="1"/>
    <xf numFmtId="0" fontId="4" fillId="12" borderId="59" xfId="1" applyFont="1" applyFill="1" applyBorder="1" applyAlignment="1">
      <alignment horizontal="center"/>
    </xf>
    <xf numFmtId="0" fontId="3" fillId="13" borderId="53" xfId="0" applyFont="1" applyFill="1" applyBorder="1"/>
    <xf numFmtId="0" fontId="3" fillId="0" borderId="53" xfId="0" applyFont="1" applyBorder="1"/>
    <xf numFmtId="0" fontId="3" fillId="0" borderId="65" xfId="0" applyFont="1" applyBorder="1"/>
    <xf numFmtId="0" fontId="3" fillId="0" borderId="57" xfId="0" applyFont="1" applyBorder="1"/>
    <xf numFmtId="0" fontId="0" fillId="13" borderId="57" xfId="0" applyFill="1" applyBorder="1" applyAlignment="1">
      <alignment horizontal="right" indent="2"/>
    </xf>
    <xf numFmtId="0" fontId="0" fillId="12" borderId="55" xfId="0" applyFill="1" applyBorder="1" applyAlignment="1">
      <alignment horizontal="center"/>
    </xf>
    <xf numFmtId="0" fontId="0" fillId="12" borderId="61" xfId="0" applyFill="1" applyBorder="1" applyAlignment="1">
      <alignment horizontal="center"/>
    </xf>
    <xf numFmtId="3" fontId="0" fillId="12" borderId="61" xfId="0" applyNumberFormat="1" applyFill="1" applyBorder="1" applyAlignment="1">
      <alignment horizontal="center"/>
    </xf>
    <xf numFmtId="0" fontId="0" fillId="13" borderId="57" xfId="0" applyFill="1" applyBorder="1" applyAlignment="1">
      <alignment horizontal="left"/>
    </xf>
    <xf numFmtId="0" fontId="5" fillId="8" borderId="22" xfId="0" applyFont="1" applyFill="1" applyBorder="1"/>
    <xf numFmtId="0" fontId="0" fillId="0" borderId="22" xfId="0" applyBorder="1"/>
    <xf numFmtId="0" fontId="0" fillId="0" borderId="28" xfId="0" applyBorder="1"/>
    <xf numFmtId="0" fontId="3" fillId="0" borderId="0" xfId="0" applyFont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0" fontId="3" fillId="0" borderId="31" xfId="0" applyFont="1" applyBorder="1"/>
    <xf numFmtId="0" fontId="0" fillId="5" borderId="31" xfId="0" applyFill="1" applyBorder="1"/>
    <xf numFmtId="0" fontId="0" fillId="5" borderId="31" xfId="0" applyFill="1" applyBorder="1" applyAlignment="1">
      <alignment horizontal="center"/>
    </xf>
    <xf numFmtId="1" fontId="0" fillId="5" borderId="31" xfId="0" applyNumberFormat="1" applyFill="1" applyBorder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3" fillId="0" borderId="20" xfId="0" applyNumberFormat="1" applyFont="1" applyBorder="1" applyAlignment="1">
      <alignment horizontal="center" indent="2"/>
    </xf>
    <xf numFmtId="0" fontId="4" fillId="10" borderId="20" xfId="1" applyFont="1" applyFill="1" applyBorder="1" applyAlignment="1">
      <alignment horizontal="center"/>
    </xf>
    <xf numFmtId="0" fontId="3" fillId="11" borderId="22" xfId="0" applyFont="1" applyFill="1" applyBorder="1"/>
    <xf numFmtId="0" fontId="3" fillId="11" borderId="22" xfId="0" applyFont="1" applyFill="1" applyBorder="1" applyAlignment="1">
      <alignment horizontal="center"/>
    </xf>
    <xf numFmtId="1" fontId="3" fillId="11" borderId="20" xfId="0" applyNumberFormat="1" applyFont="1" applyFill="1" applyBorder="1" applyAlignment="1">
      <alignment horizontal="center"/>
    </xf>
    <xf numFmtId="0" fontId="3" fillId="11" borderId="20" xfId="0" applyFont="1" applyFill="1" applyBorder="1"/>
    <xf numFmtId="0" fontId="6" fillId="10" borderId="20" xfId="0" applyFont="1" applyFill="1" applyBorder="1" applyAlignment="1">
      <alignment horizontal="center"/>
    </xf>
    <xf numFmtId="0" fontId="1" fillId="14" borderId="31" xfId="2" applyFill="1" applyBorder="1" applyAlignment="1">
      <alignment horizontal="center"/>
    </xf>
    <xf numFmtId="0" fontId="1" fillId="14" borderId="20" xfId="2" applyFill="1" applyBorder="1" applyAlignment="1">
      <alignment horizontal="center"/>
    </xf>
    <xf numFmtId="0" fontId="4" fillId="2" borderId="31" xfId="1" applyFont="1" applyBorder="1" applyAlignment="1">
      <alignment horizontal="center"/>
    </xf>
    <xf numFmtId="0" fontId="0" fillId="0" borderId="16" xfId="0" applyBorder="1" applyAlignment="1">
      <alignment horizontal="center" indent="2"/>
    </xf>
    <xf numFmtId="0" fontId="0" fillId="0" borderId="17" xfId="0" applyBorder="1" applyAlignment="1">
      <alignment horizontal="center" indent="2"/>
    </xf>
    <xf numFmtId="1" fontId="0" fillId="0" borderId="31" xfId="0" applyNumberFormat="1" applyBorder="1" applyAlignment="1">
      <alignment horizontal="center" indent="2"/>
    </xf>
    <xf numFmtId="1" fontId="0" fillId="0" borderId="35" xfId="0" applyNumberFormat="1" applyBorder="1" applyAlignment="1">
      <alignment horizontal="center" indent="2"/>
    </xf>
    <xf numFmtId="1" fontId="0" fillId="0" borderId="17" xfId="0" applyNumberFormat="1" applyBorder="1" applyAlignment="1">
      <alignment horizontal="center" indent="2"/>
    </xf>
    <xf numFmtId="1" fontId="0" fillId="0" borderId="18" xfId="0" applyNumberFormat="1" applyBorder="1" applyAlignment="1">
      <alignment horizontal="center" indent="2"/>
    </xf>
    <xf numFmtId="1" fontId="0" fillId="10" borderId="17" xfId="0" applyNumberFormat="1" applyFill="1" applyBorder="1" applyAlignment="1">
      <alignment horizontal="center" indent="2"/>
    </xf>
    <xf numFmtId="1" fontId="0" fillId="10" borderId="13" xfId="0" applyNumberFormat="1" applyFill="1" applyBorder="1" applyAlignment="1">
      <alignment horizontal="center" indent="2"/>
    </xf>
    <xf numFmtId="1" fontId="3" fillId="10" borderId="12" xfId="0" applyNumberFormat="1" applyFont="1" applyFill="1" applyBorder="1" applyAlignment="1">
      <alignment horizontal="center" indent="2"/>
    </xf>
    <xf numFmtId="3" fontId="0" fillId="0" borderId="16" xfId="0" applyNumberFormat="1" applyBorder="1" applyAlignment="1">
      <alignment horizontal="center" indent="2"/>
    </xf>
    <xf numFmtId="3" fontId="0" fillId="0" borderId="17" xfId="0" applyNumberFormat="1" applyBorder="1" applyAlignment="1">
      <alignment horizontal="center" indent="2"/>
    </xf>
    <xf numFmtId="1" fontId="3" fillId="0" borderId="35" xfId="0" applyNumberFormat="1" applyFont="1" applyBorder="1" applyAlignment="1">
      <alignment horizontal="center" indent="2"/>
    </xf>
    <xf numFmtId="1" fontId="3" fillId="0" borderId="18" xfId="0" applyNumberFormat="1" applyFont="1" applyBorder="1" applyAlignment="1">
      <alignment horizontal="center" indent="2"/>
    </xf>
    <xf numFmtId="1" fontId="0" fillId="10" borderId="19" xfId="0" applyNumberFormat="1" applyFill="1" applyBorder="1" applyAlignment="1">
      <alignment horizontal="center" indent="2"/>
    </xf>
    <xf numFmtId="1" fontId="3" fillId="11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66" xfId="0" applyFont="1" applyBorder="1"/>
    <xf numFmtId="0" fontId="0" fillId="9" borderId="22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20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40 % – uthevingsfarge 5" xfId="2" builtinId="47"/>
    <cellStyle name="God" xfId="1" builtinId="26"/>
    <cellStyle name="Normal" xfId="0" builtinId="0"/>
  </cellStyles>
  <dxfs count="26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/>
    </dxf>
    <dxf>
      <numFmt numFmtId="1" formatCode="0"/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2" displayName="Tabell2" ref="B1:K39" totalsRowShown="0" headerRowDxfId="25" headerRowBorderDxfId="24" tableBorderDxfId="23" totalsRowBorderDxfId="22">
  <autoFilter ref="B1:K3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Gate/ledningstrekk SID" dataDxfId="21"/>
    <tableColumn id="3" xr3:uid="{00000000-0010-0000-0200-000003000000}" name="Lengde (m)" dataDxfId="20"/>
    <tableColumn id="4" xr3:uid="{00000000-0010-0000-0200-000004000000}" name="Materiale" dataDxfId="19"/>
    <tableColumn id="5" xr3:uid="{00000000-0010-0000-0200-000005000000}" name="dim" dataDxfId="18"/>
    <tableColumn id="6" xr3:uid="{00000000-0010-0000-0200-000006000000}" name="Ny Materiale" dataDxfId="17"/>
    <tableColumn id="7" xr3:uid="{00000000-0010-0000-0200-000007000000}" name="Dim ny" dataDxfId="16"/>
    <tableColumn id="8" xr3:uid="{00000000-0010-0000-0200-000008000000}" name="Pris/meter" dataDxfId="15"/>
    <tableColumn id="9" xr3:uid="{00000000-0010-0000-0200-000009000000}" name="Pris" dataDxfId="14"/>
    <tableColumn id="11" xr3:uid="{00000000-0010-0000-0200-00000B000000}" name="Utførelsesmetode" dataDxfId="13"/>
    <tableColumn id="10" xr3:uid="{00000000-0010-0000-0200-00000A000000}" name="Kommentar" dataDxfId="12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25" displayName="Tabell25" ref="B1:I5" totalsRowShown="0">
  <autoFilter ref="B1:I5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Gate/ledningstrekk SID" dataDxfId="11"/>
    <tableColumn id="3" xr3:uid="{00000000-0010-0000-0100-000003000000}" name="Lengde" dataDxfId="10"/>
    <tableColumn id="4" xr3:uid="{00000000-0010-0000-0100-000004000000}" name="Type" dataDxfId="9"/>
    <tableColumn id="9" xr3:uid="{00000000-0010-0000-0100-000009000000}" name="Pris per meter" dataDxfId="8"/>
    <tableColumn id="7" xr3:uid="{E504A41C-6E44-4624-8775-28709442E514}" name="Pris" dataDxfId="7">
      <calculatedColumnFormula>SUM(C2*E2)</calculatedColumnFormula>
    </tableColumn>
    <tableColumn id="11" xr3:uid="{00000000-0010-0000-0100-00000B000000}" name="Metode" dataDxfId="6"/>
    <tableColumn id="10" xr3:uid="{00000000-0010-0000-0100-00000A000000}" name="Kommentar" dataDxfId="5"/>
    <tableColumn id="2" xr3:uid="{00000000-0010-0000-0100-000002000000}" name="Årstall" dataDxfId="4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3" displayName="Tabell23" ref="A3:J34" totalsRowShown="0">
  <autoFilter ref="A3:J34" xr:uid="{00000000-0009-0000-0100-000002000000}"/>
  <tableColumns count="10">
    <tableColumn id="1" xr3:uid="{00000000-0010-0000-0000-000001000000}" name="Gate/ledningstrekk SID"/>
    <tableColumn id="3" xr3:uid="{00000000-0010-0000-0000-000003000000}" name="Lengde"/>
    <tableColumn id="4" xr3:uid="{00000000-0010-0000-0000-000004000000}" name="Matreale" dataDxfId="3"/>
    <tableColumn id="5" xr3:uid="{00000000-0010-0000-0000-000005000000}" name="dim" dataDxfId="2"/>
    <tableColumn id="6" xr3:uid="{00000000-0010-0000-0000-000006000000}" name="Ny Matreal" dataDxfId="1"/>
    <tableColumn id="7" xr3:uid="{00000000-0010-0000-0000-000007000000}" name="Dim ny" dataDxfId="0"/>
    <tableColumn id="8" xr3:uid="{00000000-0010-0000-0000-000008000000}" name="Pris/meter"/>
    <tableColumn id="9" xr3:uid="{00000000-0010-0000-0000-000009000000}" name="Pris/ledningsstrekke"/>
    <tableColumn id="11" xr3:uid="{00000000-0010-0000-0000-00000B000000}" name="Utførelsesmetode"/>
    <tableColumn id="10" xr3:uid="{00000000-0010-0000-0000-00000A000000}" name="Kommentar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zoomScale="75" zoomScaleNormal="75" workbookViewId="0">
      <selection activeCell="H55" sqref="H55"/>
    </sheetView>
  </sheetViews>
  <sheetFormatPr baseColWidth="10" defaultColWidth="11.42578125" defaultRowHeight="15" customHeight="1" x14ac:dyDescent="0.25"/>
  <cols>
    <col min="1" max="1" width="13" style="37" bestFit="1" customWidth="1"/>
    <col min="2" max="2" width="39" customWidth="1"/>
    <col min="3" max="3" width="13.42578125" bestFit="1" customWidth="1"/>
    <col min="4" max="4" width="15.85546875" style="37" customWidth="1"/>
    <col min="5" max="5" width="11.42578125" style="37"/>
    <col min="6" max="6" width="12.85546875" style="37" customWidth="1"/>
    <col min="7" max="7" width="11.42578125" style="37"/>
    <col min="8" max="8" width="13.140625" style="37" customWidth="1"/>
    <col min="9" max="9" width="18.5703125" style="285" customWidth="1"/>
    <col min="10" max="10" width="19.7109375" bestFit="1" customWidth="1"/>
    <col min="11" max="11" width="63.7109375" bestFit="1" customWidth="1"/>
  </cols>
  <sheetData>
    <row r="1" spans="1:12" x14ac:dyDescent="0.25">
      <c r="A1" s="80" t="s">
        <v>0</v>
      </c>
      <c r="B1" s="45" t="s">
        <v>1</v>
      </c>
      <c r="C1" s="46" t="s">
        <v>2</v>
      </c>
      <c r="D1" s="46" t="s">
        <v>3</v>
      </c>
      <c r="E1" s="46" t="s">
        <v>4</v>
      </c>
      <c r="F1" s="46" t="s">
        <v>5</v>
      </c>
      <c r="G1" s="46" t="s">
        <v>6</v>
      </c>
      <c r="H1" s="270" t="s">
        <v>7</v>
      </c>
      <c r="I1" s="279" t="s">
        <v>8</v>
      </c>
      <c r="J1" s="47" t="s">
        <v>9</v>
      </c>
      <c r="K1" s="44" t="s">
        <v>10</v>
      </c>
      <c r="L1" s="167"/>
    </row>
    <row r="2" spans="1:12" x14ac:dyDescent="0.25">
      <c r="A2" s="79"/>
      <c r="B2" s="77" t="s">
        <v>11</v>
      </c>
      <c r="C2" s="48"/>
      <c r="D2" s="120"/>
      <c r="E2" s="120"/>
      <c r="F2" s="50"/>
      <c r="G2" s="50"/>
      <c r="H2" s="271"/>
      <c r="I2" s="280"/>
      <c r="J2" s="51"/>
      <c r="K2" s="168"/>
      <c r="L2" s="167"/>
    </row>
    <row r="3" spans="1:12" x14ac:dyDescent="0.25">
      <c r="A3" s="71">
        <v>1</v>
      </c>
      <c r="B3" s="74">
        <v>24931</v>
      </c>
      <c r="C3" s="122">
        <v>186</v>
      </c>
      <c r="D3" s="108" t="s">
        <v>12</v>
      </c>
      <c r="E3" s="108">
        <v>100</v>
      </c>
      <c r="F3" s="123" t="s">
        <v>13</v>
      </c>
      <c r="G3" s="40">
        <v>150</v>
      </c>
      <c r="H3" s="175">
        <v>7000</v>
      </c>
      <c r="I3" s="175">
        <f>SUM(Tabell2[[#This Row],[Lengde (m)]]*H3)</f>
        <v>1302000</v>
      </c>
      <c r="J3" s="41" t="s">
        <v>14</v>
      </c>
      <c r="K3" s="63" t="s">
        <v>15</v>
      </c>
      <c r="L3" s="167"/>
    </row>
    <row r="4" spans="1:12" x14ac:dyDescent="0.25">
      <c r="A4" s="71">
        <v>1</v>
      </c>
      <c r="B4" s="74">
        <v>9573</v>
      </c>
      <c r="C4" s="122">
        <v>217</v>
      </c>
      <c r="D4" s="108" t="s">
        <v>12</v>
      </c>
      <c r="E4" s="108">
        <v>100</v>
      </c>
      <c r="F4" s="123" t="s">
        <v>13</v>
      </c>
      <c r="G4" s="40">
        <v>150</v>
      </c>
      <c r="H4" s="175">
        <v>7000</v>
      </c>
      <c r="I4" s="175">
        <f>SUM(Tabell2[[#This Row],[Lengde (m)]]*H4)</f>
        <v>1519000</v>
      </c>
      <c r="J4" s="41" t="s">
        <v>14</v>
      </c>
      <c r="K4" s="63"/>
      <c r="L4" s="167"/>
    </row>
    <row r="5" spans="1:12" x14ac:dyDescent="0.25">
      <c r="A5" s="71">
        <v>1</v>
      </c>
      <c r="B5" s="100">
        <v>8196</v>
      </c>
      <c r="C5" s="118">
        <v>177</v>
      </c>
      <c r="D5" s="58" t="s">
        <v>12</v>
      </c>
      <c r="E5" s="58">
        <v>150</v>
      </c>
      <c r="F5" s="267" t="s">
        <v>13</v>
      </c>
      <c r="G5" s="267">
        <v>200</v>
      </c>
      <c r="H5" s="272">
        <v>8000</v>
      </c>
      <c r="I5" s="175">
        <f>SUM(Tabell2[[#This Row],[Lengde (m)]]*H5)</f>
        <v>1416000</v>
      </c>
      <c r="J5" s="99" t="s">
        <v>14</v>
      </c>
      <c r="K5" s="106" t="s">
        <v>16</v>
      </c>
      <c r="L5" s="167"/>
    </row>
    <row r="6" spans="1:12" x14ac:dyDescent="0.25">
      <c r="A6" s="119">
        <v>1</v>
      </c>
      <c r="B6" s="98">
        <v>10077</v>
      </c>
      <c r="C6" s="107">
        <v>271</v>
      </c>
      <c r="D6" s="108" t="s">
        <v>12</v>
      </c>
      <c r="E6" s="108">
        <v>150</v>
      </c>
      <c r="F6" s="268" t="s">
        <v>13</v>
      </c>
      <c r="G6" s="268">
        <v>200</v>
      </c>
      <c r="H6" s="176">
        <v>8000</v>
      </c>
      <c r="I6" s="175">
        <f>SUM(Tabell2[[#This Row],[Lengde (m)]]*H6)</f>
        <v>2168000</v>
      </c>
      <c r="J6" s="86" t="s">
        <v>14</v>
      </c>
      <c r="K6" s="70" t="s">
        <v>17</v>
      </c>
    </row>
    <row r="7" spans="1:12" x14ac:dyDescent="0.25">
      <c r="A7" s="127"/>
      <c r="B7" s="128" t="s">
        <v>18</v>
      </c>
      <c r="C7" s="121"/>
      <c r="D7" s="103"/>
      <c r="E7" s="103"/>
      <c r="F7" s="126"/>
      <c r="G7" s="104"/>
      <c r="H7" s="273"/>
      <c r="I7" s="281">
        <f>SUBTOTAL(109,I2:I6)</f>
        <v>6405000</v>
      </c>
      <c r="J7" s="105"/>
      <c r="K7" s="170"/>
      <c r="L7" s="167"/>
    </row>
    <row r="8" spans="1:12" x14ac:dyDescent="0.25">
      <c r="A8" s="79"/>
      <c r="B8" s="77" t="s">
        <v>19</v>
      </c>
      <c r="C8" s="48"/>
      <c r="D8" s="120"/>
      <c r="E8" s="49"/>
      <c r="F8" s="104"/>
      <c r="G8" s="50"/>
      <c r="H8" s="274"/>
      <c r="I8" s="274"/>
      <c r="J8" s="51"/>
      <c r="K8" s="168" t="s">
        <v>20</v>
      </c>
      <c r="L8" s="167"/>
    </row>
    <row r="9" spans="1:12" x14ac:dyDescent="0.25">
      <c r="A9" s="124">
        <v>1</v>
      </c>
      <c r="B9" s="100">
        <v>12633</v>
      </c>
      <c r="C9" s="101">
        <v>173</v>
      </c>
      <c r="D9" s="39" t="s">
        <v>12</v>
      </c>
      <c r="E9" s="269">
        <v>150</v>
      </c>
      <c r="F9" s="59" t="s">
        <v>13</v>
      </c>
      <c r="G9" s="102">
        <v>200</v>
      </c>
      <c r="H9" s="272">
        <v>3200</v>
      </c>
      <c r="I9" s="272">
        <f>SUM(Tabell2[[#This Row],[Lengde (m)]]*H9)</f>
        <v>553600</v>
      </c>
      <c r="J9" s="99" t="s">
        <v>21</v>
      </c>
      <c r="K9" s="106"/>
      <c r="L9" s="167"/>
    </row>
    <row r="10" spans="1:12" x14ac:dyDescent="0.25">
      <c r="A10" s="133"/>
      <c r="B10" s="134" t="s">
        <v>18</v>
      </c>
      <c r="C10" s="52"/>
      <c r="D10" s="53"/>
      <c r="E10" s="53"/>
      <c r="F10" s="54"/>
      <c r="G10" s="54"/>
      <c r="H10" s="275"/>
      <c r="I10" s="282">
        <f>I9</f>
        <v>553600</v>
      </c>
      <c r="J10" s="55"/>
      <c r="K10" s="169"/>
      <c r="L10" s="167"/>
    </row>
    <row r="11" spans="1:12" x14ac:dyDescent="0.25">
      <c r="A11" s="130"/>
      <c r="B11" s="131" t="s">
        <v>22</v>
      </c>
      <c r="C11" s="132"/>
      <c r="D11" s="103"/>
      <c r="E11" s="103"/>
      <c r="F11" s="104"/>
      <c r="G11" s="104"/>
      <c r="H11" s="273"/>
      <c r="I11" s="273"/>
      <c r="J11" s="105"/>
      <c r="K11" s="170" t="s">
        <v>23</v>
      </c>
      <c r="L11" s="167"/>
    </row>
    <row r="12" spans="1:12" x14ac:dyDescent="0.25">
      <c r="A12" s="129">
        <v>1</v>
      </c>
      <c r="B12" s="125">
        <v>15041</v>
      </c>
      <c r="C12" s="42">
        <v>300</v>
      </c>
      <c r="D12" s="39" t="s">
        <v>12</v>
      </c>
      <c r="E12" s="39">
        <v>150</v>
      </c>
      <c r="F12" s="40" t="s">
        <v>24</v>
      </c>
      <c r="G12" s="40">
        <v>180</v>
      </c>
      <c r="H12" s="175">
        <v>2500</v>
      </c>
      <c r="I12" s="175">
        <f>SUM(Tabell2[[#This Row],[Lengde (m)]]*H12)</f>
        <v>750000</v>
      </c>
      <c r="J12" s="41" t="s">
        <v>21</v>
      </c>
      <c r="K12" s="63"/>
      <c r="L12" s="167"/>
    </row>
    <row r="13" spans="1:12" x14ac:dyDescent="0.25">
      <c r="A13" s="129">
        <v>1</v>
      </c>
      <c r="B13" s="125">
        <v>8197</v>
      </c>
      <c r="C13" s="42">
        <v>235</v>
      </c>
      <c r="D13" s="39" t="s">
        <v>12</v>
      </c>
      <c r="E13" s="39">
        <v>150</v>
      </c>
      <c r="F13" s="40" t="s">
        <v>24</v>
      </c>
      <c r="G13" s="40">
        <v>180</v>
      </c>
      <c r="H13" s="175">
        <v>2500</v>
      </c>
      <c r="I13" s="175">
        <f>SUM(Tabell2[[#This Row],[Lengde (m)]]*H13)</f>
        <v>587500</v>
      </c>
      <c r="J13" s="41" t="s">
        <v>21</v>
      </c>
      <c r="K13" s="63"/>
      <c r="L13" s="167"/>
    </row>
    <row r="14" spans="1:12" x14ac:dyDescent="0.25">
      <c r="A14" s="129">
        <v>1</v>
      </c>
      <c r="B14" s="74">
        <v>9552</v>
      </c>
      <c r="C14" s="42">
        <v>406</v>
      </c>
      <c r="D14" s="39" t="s">
        <v>12</v>
      </c>
      <c r="E14" s="39">
        <v>150</v>
      </c>
      <c r="F14" s="40" t="s">
        <v>24</v>
      </c>
      <c r="G14" s="40">
        <v>255</v>
      </c>
      <c r="H14" s="175">
        <v>3200</v>
      </c>
      <c r="I14" s="175">
        <f>SUM(Tabell2[[#This Row],[Lengde (m)]]*H14)</f>
        <v>1299200</v>
      </c>
      <c r="J14" s="41" t="s">
        <v>21</v>
      </c>
      <c r="K14" s="63"/>
      <c r="L14" s="167"/>
    </row>
    <row r="15" spans="1:12" x14ac:dyDescent="0.25">
      <c r="A15" s="78"/>
      <c r="B15" s="135" t="s">
        <v>18</v>
      </c>
      <c r="C15" s="52"/>
      <c r="D15" s="162"/>
      <c r="E15" s="53"/>
      <c r="F15" s="54"/>
      <c r="G15" s="54"/>
      <c r="H15" s="275"/>
      <c r="I15" s="282">
        <f>SUBTOTAL(109,I12:I14)</f>
        <v>2636700</v>
      </c>
      <c r="J15" s="55"/>
      <c r="K15" s="169"/>
      <c r="L15" s="167"/>
    </row>
    <row r="16" spans="1:12" x14ac:dyDescent="0.25">
      <c r="A16" s="144"/>
      <c r="B16" s="145" t="s">
        <v>25</v>
      </c>
      <c r="C16" s="146">
        <f>SUBTOTAL(109,C17:C27)</f>
        <v>3864</v>
      </c>
      <c r="D16" s="103"/>
      <c r="E16" s="39"/>
      <c r="F16" s="102"/>
      <c r="G16" s="102"/>
      <c r="H16" s="276"/>
      <c r="I16" s="276"/>
      <c r="J16" s="178"/>
      <c r="K16" s="171"/>
      <c r="L16" s="167"/>
    </row>
    <row r="17" spans="1:12" x14ac:dyDescent="0.25">
      <c r="A17" s="144">
        <v>1</v>
      </c>
      <c r="B17" s="147">
        <v>9396</v>
      </c>
      <c r="C17" s="148">
        <v>542</v>
      </c>
      <c r="D17" s="39" t="s">
        <v>12</v>
      </c>
      <c r="E17" s="163">
        <v>150</v>
      </c>
      <c r="F17" s="165" t="s">
        <v>24</v>
      </c>
      <c r="G17" s="109">
        <v>280</v>
      </c>
      <c r="H17" s="277">
        <v>3500</v>
      </c>
      <c r="I17" s="283">
        <f>SUM(C17*H17)</f>
        <v>1897000</v>
      </c>
      <c r="J17" s="177" t="s">
        <v>21</v>
      </c>
      <c r="K17" s="166" t="s">
        <v>26</v>
      </c>
      <c r="L17" s="167"/>
    </row>
    <row r="18" spans="1:12" x14ac:dyDescent="0.25">
      <c r="A18" s="149">
        <v>1</v>
      </c>
      <c r="B18" s="147">
        <v>9395</v>
      </c>
      <c r="C18" s="148">
        <v>378</v>
      </c>
      <c r="D18" s="39" t="s">
        <v>12</v>
      </c>
      <c r="E18" s="163">
        <v>150</v>
      </c>
      <c r="F18" s="165" t="s">
        <v>24</v>
      </c>
      <c r="G18" s="109">
        <v>280</v>
      </c>
      <c r="H18" s="277">
        <v>3500</v>
      </c>
      <c r="I18" s="283">
        <f>SUM(C18*H18)</f>
        <v>1323000</v>
      </c>
      <c r="J18" s="177" t="s">
        <v>21</v>
      </c>
      <c r="K18" s="166" t="s">
        <v>26</v>
      </c>
      <c r="L18" s="167"/>
    </row>
    <row r="19" spans="1:12" ht="17.25" customHeight="1" x14ac:dyDescent="0.25">
      <c r="A19" s="149">
        <v>1</v>
      </c>
      <c r="B19" s="147">
        <v>9550</v>
      </c>
      <c r="C19" s="148">
        <v>643</v>
      </c>
      <c r="D19" s="39" t="s">
        <v>12</v>
      </c>
      <c r="E19" s="163">
        <v>150</v>
      </c>
      <c r="F19" s="165" t="s">
        <v>24</v>
      </c>
      <c r="G19" s="109">
        <v>280</v>
      </c>
      <c r="H19" s="277">
        <v>3500</v>
      </c>
      <c r="I19" s="283">
        <f t="shared" ref="I19:I27" si="0">SUM(C19*H19)</f>
        <v>2250500</v>
      </c>
      <c r="J19" s="177" t="s">
        <v>21</v>
      </c>
      <c r="K19" s="166" t="s">
        <v>26</v>
      </c>
      <c r="L19" s="167"/>
    </row>
    <row r="20" spans="1:12" x14ac:dyDescent="0.25">
      <c r="A20" s="149">
        <v>1</v>
      </c>
      <c r="B20" s="147">
        <v>9596</v>
      </c>
      <c r="C20" s="148">
        <v>164</v>
      </c>
      <c r="D20" s="39" t="s">
        <v>12</v>
      </c>
      <c r="E20" s="163">
        <v>150</v>
      </c>
      <c r="F20" s="165" t="s">
        <v>24</v>
      </c>
      <c r="G20" s="109">
        <v>280</v>
      </c>
      <c r="H20" s="277">
        <v>3500</v>
      </c>
      <c r="I20" s="283">
        <f t="shared" si="0"/>
        <v>574000</v>
      </c>
      <c r="J20" s="177" t="s">
        <v>21</v>
      </c>
      <c r="K20" s="166" t="s">
        <v>26</v>
      </c>
      <c r="L20" s="167"/>
    </row>
    <row r="21" spans="1:12" x14ac:dyDescent="0.25">
      <c r="A21" s="149">
        <v>1</v>
      </c>
      <c r="B21" s="147">
        <v>9549</v>
      </c>
      <c r="C21" s="148">
        <v>245</v>
      </c>
      <c r="D21" s="39" t="s">
        <v>12</v>
      </c>
      <c r="E21" s="163">
        <v>150</v>
      </c>
      <c r="F21" s="165" t="s">
        <v>24</v>
      </c>
      <c r="G21" s="109">
        <v>280</v>
      </c>
      <c r="H21" s="277">
        <v>3500</v>
      </c>
      <c r="I21" s="283">
        <f t="shared" si="0"/>
        <v>857500</v>
      </c>
      <c r="J21" s="177" t="s">
        <v>21</v>
      </c>
      <c r="K21" s="166" t="s">
        <v>26</v>
      </c>
      <c r="L21" s="167"/>
    </row>
    <row r="22" spans="1:12" x14ac:dyDescent="0.25">
      <c r="A22" s="149">
        <v>1</v>
      </c>
      <c r="B22" s="147">
        <v>9548</v>
      </c>
      <c r="C22" s="148">
        <v>238</v>
      </c>
      <c r="D22" s="39" t="s">
        <v>12</v>
      </c>
      <c r="E22" s="163">
        <v>150</v>
      </c>
      <c r="F22" s="165" t="s">
        <v>24</v>
      </c>
      <c r="G22" s="109">
        <v>280</v>
      </c>
      <c r="H22" s="277">
        <v>3500</v>
      </c>
      <c r="I22" s="283">
        <f t="shared" si="0"/>
        <v>833000</v>
      </c>
      <c r="J22" s="177" t="s">
        <v>21</v>
      </c>
      <c r="K22" s="166" t="s">
        <v>26</v>
      </c>
      <c r="L22" s="167"/>
    </row>
    <row r="23" spans="1:12" x14ac:dyDescent="0.25">
      <c r="A23" s="149">
        <v>1</v>
      </c>
      <c r="B23" s="147">
        <v>9430</v>
      </c>
      <c r="C23" s="148">
        <v>107</v>
      </c>
      <c r="D23" s="39" t="s">
        <v>12</v>
      </c>
      <c r="E23" s="163">
        <v>150</v>
      </c>
      <c r="F23" s="165" t="s">
        <v>24</v>
      </c>
      <c r="G23" s="109">
        <v>280</v>
      </c>
      <c r="H23" s="277">
        <v>3500</v>
      </c>
      <c r="I23" s="283">
        <f t="shared" si="0"/>
        <v>374500</v>
      </c>
      <c r="J23" s="177" t="s">
        <v>21</v>
      </c>
      <c r="K23" s="166" t="s">
        <v>26</v>
      </c>
      <c r="L23" s="167"/>
    </row>
    <row r="24" spans="1:12" x14ac:dyDescent="0.25">
      <c r="A24" s="150">
        <v>1</v>
      </c>
      <c r="B24" s="151">
        <v>18571</v>
      </c>
      <c r="C24" s="152">
        <v>399</v>
      </c>
      <c r="D24" s="39" t="s">
        <v>12</v>
      </c>
      <c r="E24" s="163">
        <v>150</v>
      </c>
      <c r="F24" s="165" t="s">
        <v>24</v>
      </c>
      <c r="G24" s="109">
        <v>280</v>
      </c>
      <c r="H24" s="277">
        <v>3500</v>
      </c>
      <c r="I24" s="283">
        <f t="shared" si="0"/>
        <v>1396500</v>
      </c>
      <c r="J24" s="177" t="s">
        <v>21</v>
      </c>
      <c r="K24" s="166" t="s">
        <v>26</v>
      </c>
      <c r="L24" s="167"/>
    </row>
    <row r="25" spans="1:12" x14ac:dyDescent="0.25">
      <c r="A25" s="149">
        <v>1</v>
      </c>
      <c r="B25" s="153">
        <v>18570</v>
      </c>
      <c r="C25" s="154">
        <v>188</v>
      </c>
      <c r="D25" s="39" t="s">
        <v>12</v>
      </c>
      <c r="E25" s="163">
        <v>150</v>
      </c>
      <c r="F25" s="165" t="s">
        <v>24</v>
      </c>
      <c r="G25" s="109">
        <v>280</v>
      </c>
      <c r="H25" s="277">
        <v>3500</v>
      </c>
      <c r="I25" s="283">
        <f t="shared" si="0"/>
        <v>658000</v>
      </c>
      <c r="J25" s="177" t="s">
        <v>21</v>
      </c>
      <c r="K25" s="166" t="s">
        <v>26</v>
      </c>
      <c r="L25" s="167"/>
    </row>
    <row r="26" spans="1:12" x14ac:dyDescent="0.25">
      <c r="A26" s="144">
        <v>1</v>
      </c>
      <c r="B26" s="155">
        <v>9428</v>
      </c>
      <c r="C26" s="156">
        <v>510</v>
      </c>
      <c r="D26" s="39" t="s">
        <v>12</v>
      </c>
      <c r="E26" s="163">
        <v>150</v>
      </c>
      <c r="F26" s="165" t="s">
        <v>24</v>
      </c>
      <c r="G26" s="109">
        <v>280</v>
      </c>
      <c r="H26" s="277">
        <v>3500</v>
      </c>
      <c r="I26" s="283">
        <f t="shared" si="0"/>
        <v>1785000</v>
      </c>
      <c r="J26" s="177" t="s">
        <v>21</v>
      </c>
      <c r="K26" s="166" t="s">
        <v>26</v>
      </c>
      <c r="L26" s="167"/>
    </row>
    <row r="27" spans="1:12" x14ac:dyDescent="0.25">
      <c r="A27" s="157">
        <v>1</v>
      </c>
      <c r="B27" s="147">
        <v>9429</v>
      </c>
      <c r="C27" s="158">
        <v>450</v>
      </c>
      <c r="D27" s="39" t="s">
        <v>12</v>
      </c>
      <c r="E27" s="163">
        <v>150</v>
      </c>
      <c r="F27" s="165" t="s">
        <v>24</v>
      </c>
      <c r="G27" s="109">
        <v>280</v>
      </c>
      <c r="H27" s="277">
        <v>3500</v>
      </c>
      <c r="I27" s="283">
        <f t="shared" si="0"/>
        <v>1575000</v>
      </c>
      <c r="J27" s="177" t="s">
        <v>21</v>
      </c>
      <c r="K27" s="166" t="s">
        <v>26</v>
      </c>
      <c r="L27" s="167"/>
    </row>
    <row r="28" spans="1:12" x14ac:dyDescent="0.25">
      <c r="A28" s="159"/>
      <c r="B28" s="160" t="s">
        <v>18</v>
      </c>
      <c r="C28" s="161"/>
      <c r="D28" s="39"/>
      <c r="E28" s="39"/>
      <c r="F28" s="164"/>
      <c r="G28" s="164"/>
      <c r="H28" s="278"/>
      <c r="I28" s="278">
        <f>SUM(I17:I27)</f>
        <v>13524000</v>
      </c>
      <c r="J28" s="179"/>
      <c r="K28" s="172"/>
      <c r="L28" s="167"/>
    </row>
    <row r="29" spans="1:12" x14ac:dyDescent="0.25">
      <c r="A29" s="79"/>
      <c r="B29" s="77" t="s">
        <v>27</v>
      </c>
      <c r="C29" s="57"/>
      <c r="D29" s="49"/>
      <c r="E29" s="49"/>
      <c r="F29" s="50"/>
      <c r="G29" s="50">
        <v>180</v>
      </c>
      <c r="H29" s="274"/>
      <c r="I29" s="274"/>
      <c r="J29" s="51"/>
      <c r="K29" s="168"/>
      <c r="L29" s="167"/>
    </row>
    <row r="30" spans="1:12" x14ac:dyDescent="0.25">
      <c r="A30" s="71">
        <v>1</v>
      </c>
      <c r="B30" s="74">
        <v>9332</v>
      </c>
      <c r="C30" s="43">
        <v>341</v>
      </c>
      <c r="D30" s="39" t="s">
        <v>28</v>
      </c>
      <c r="E30" s="39">
        <v>150</v>
      </c>
      <c r="F30" s="40"/>
      <c r="G30" s="40">
        <v>180</v>
      </c>
      <c r="H30" s="175">
        <v>2500</v>
      </c>
      <c r="I30" s="175">
        <f>SUM(Tabell2[[#This Row],[Lengde (m)]]*H30)</f>
        <v>852500</v>
      </c>
      <c r="J30" s="41" t="s">
        <v>21</v>
      </c>
      <c r="K30" s="63"/>
      <c r="L30" s="167"/>
    </row>
    <row r="31" spans="1:12" x14ac:dyDescent="0.25">
      <c r="A31" s="71">
        <v>1</v>
      </c>
      <c r="B31" s="74">
        <v>9331</v>
      </c>
      <c r="C31" s="43">
        <v>208</v>
      </c>
      <c r="D31" s="39" t="s">
        <v>28</v>
      </c>
      <c r="E31" s="39">
        <v>150</v>
      </c>
      <c r="F31" s="40"/>
      <c r="G31" s="40">
        <v>180</v>
      </c>
      <c r="H31" s="175">
        <v>2500</v>
      </c>
      <c r="I31" s="175">
        <f>SUM(Tabell2[[#This Row],[Lengde (m)]]*H31)</f>
        <v>520000</v>
      </c>
      <c r="J31" s="41" t="s">
        <v>21</v>
      </c>
      <c r="K31" s="63"/>
      <c r="L31" s="167"/>
    </row>
    <row r="32" spans="1:12" x14ac:dyDescent="0.25">
      <c r="A32" s="71">
        <v>1</v>
      </c>
      <c r="B32" s="74">
        <v>11206</v>
      </c>
      <c r="C32" s="43">
        <v>181</v>
      </c>
      <c r="D32" s="39" t="s">
        <v>28</v>
      </c>
      <c r="E32" s="39">
        <v>150</v>
      </c>
      <c r="F32" s="40"/>
      <c r="G32" s="40">
        <v>180</v>
      </c>
      <c r="H32" s="175">
        <v>2500</v>
      </c>
      <c r="I32" s="175">
        <f>SUM(Tabell2[[#This Row],[Lengde (m)]]*H32)</f>
        <v>452500</v>
      </c>
      <c r="J32" s="41" t="s">
        <v>21</v>
      </c>
      <c r="K32" s="63"/>
      <c r="L32" s="167"/>
    </row>
    <row r="33" spans="1:12" x14ac:dyDescent="0.25">
      <c r="A33" s="90">
        <v>1</v>
      </c>
      <c r="B33" s="74">
        <v>9330</v>
      </c>
      <c r="C33" s="43">
        <v>219</v>
      </c>
      <c r="D33" s="39" t="s">
        <v>28</v>
      </c>
      <c r="E33" s="39">
        <v>150</v>
      </c>
      <c r="F33" s="40"/>
      <c r="G33" s="40">
        <v>180</v>
      </c>
      <c r="H33" s="175">
        <v>2500</v>
      </c>
      <c r="I33" s="175">
        <f>SUM(Tabell2[[#This Row],[Lengde (m)]]*H33)</f>
        <v>547500</v>
      </c>
      <c r="J33" s="41" t="s">
        <v>21</v>
      </c>
      <c r="K33" s="63"/>
      <c r="L33" s="167"/>
    </row>
    <row r="34" spans="1:12" x14ac:dyDescent="0.25">
      <c r="A34" s="127">
        <v>1</v>
      </c>
      <c r="B34" s="139" t="s">
        <v>18</v>
      </c>
      <c r="C34" s="56"/>
      <c r="D34" s="53"/>
      <c r="E34" s="53"/>
      <c r="F34" s="54"/>
      <c r="G34" s="54"/>
      <c r="H34" s="275"/>
      <c r="I34" s="282">
        <f>SUBTOTAL(109,I30:I33)</f>
        <v>2372500</v>
      </c>
      <c r="J34" s="55"/>
      <c r="K34" s="169"/>
      <c r="L34" s="167"/>
    </row>
    <row r="35" spans="1:12" x14ac:dyDescent="0.25">
      <c r="A35" s="79"/>
      <c r="B35" s="77" t="s">
        <v>29</v>
      </c>
      <c r="C35" s="48"/>
      <c r="D35" s="49"/>
      <c r="E35" s="49">
        <v>150</v>
      </c>
      <c r="F35" s="50"/>
      <c r="G35" s="50">
        <v>200</v>
      </c>
      <c r="H35" s="274"/>
      <c r="I35" s="274"/>
      <c r="J35" s="51"/>
      <c r="K35" s="168" t="s">
        <v>30</v>
      </c>
      <c r="L35" s="167"/>
    </row>
    <row r="36" spans="1:12" x14ac:dyDescent="0.25">
      <c r="A36" s="79">
        <v>1</v>
      </c>
      <c r="B36" s="74">
        <v>6607</v>
      </c>
      <c r="C36" s="42">
        <v>180</v>
      </c>
      <c r="D36" s="39" t="s">
        <v>12</v>
      </c>
      <c r="E36" s="39"/>
      <c r="F36" s="75"/>
      <c r="G36" s="75"/>
      <c r="H36" s="175">
        <v>10000</v>
      </c>
      <c r="I36" s="175">
        <f>SUM(Tabell2[[#This Row],[Lengde (m)]]*H36)</f>
        <v>1800000</v>
      </c>
      <c r="J36" s="41"/>
      <c r="K36" s="63"/>
      <c r="L36" s="167"/>
    </row>
    <row r="37" spans="1:12" x14ac:dyDescent="0.25">
      <c r="A37" s="79">
        <v>1</v>
      </c>
      <c r="B37" s="74">
        <v>28331</v>
      </c>
      <c r="C37" s="42">
        <v>20</v>
      </c>
      <c r="D37" s="39" t="s">
        <v>28</v>
      </c>
      <c r="E37" s="39"/>
      <c r="F37" s="75"/>
      <c r="G37" s="75"/>
      <c r="H37" s="175">
        <v>10000</v>
      </c>
      <c r="I37" s="175">
        <f>SUM(Tabell2[[#This Row],[Lengde (m)]]*H37)</f>
        <v>200000</v>
      </c>
      <c r="J37" s="41"/>
      <c r="K37" s="63"/>
      <c r="L37" s="167"/>
    </row>
    <row r="38" spans="1:12" x14ac:dyDescent="0.25">
      <c r="A38" s="124">
        <v>1</v>
      </c>
      <c r="B38" s="74">
        <v>15408</v>
      </c>
      <c r="C38" s="42">
        <v>45</v>
      </c>
      <c r="D38" s="39" t="s">
        <v>12</v>
      </c>
      <c r="E38" s="39"/>
      <c r="F38" s="75"/>
      <c r="G38" s="75"/>
      <c r="H38" s="175">
        <v>10000</v>
      </c>
      <c r="I38" s="175">
        <f>SUM(Tabell2[[#This Row],[Lengde (m)]]*H38)</f>
        <v>450000</v>
      </c>
      <c r="J38" s="41"/>
      <c r="K38" s="63"/>
      <c r="L38" s="167"/>
    </row>
    <row r="39" spans="1:12" x14ac:dyDescent="0.25">
      <c r="A39" s="78"/>
      <c r="B39" s="135" t="s">
        <v>18</v>
      </c>
      <c r="C39" s="52"/>
      <c r="D39" s="53"/>
      <c r="E39" s="53"/>
      <c r="F39" s="54"/>
      <c r="G39" s="54"/>
      <c r="H39" s="275"/>
      <c r="I39" s="282">
        <f>SUBTOTAL(109,I36:I38)</f>
        <v>2450000</v>
      </c>
      <c r="J39" s="55"/>
      <c r="K39" s="169"/>
      <c r="L39" s="167"/>
    </row>
    <row r="40" spans="1:12" ht="15" customHeight="1" x14ac:dyDescent="0.25">
      <c r="B40" t="s">
        <v>31</v>
      </c>
      <c r="I40" s="284">
        <f>SUM(I7+I10+I15+I28+I34+I39)</f>
        <v>27941800</v>
      </c>
    </row>
  </sheetData>
  <pageMargins left="0.7" right="0.7" top="0.75" bottom="0.75" header="0.3" footer="0.3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workbookViewId="0">
      <selection activeCell="E12" sqref="E12"/>
    </sheetView>
  </sheetViews>
  <sheetFormatPr baseColWidth="10" defaultColWidth="11.42578125" defaultRowHeight="15" x14ac:dyDescent="0.25"/>
  <cols>
    <col min="2" max="2" width="77.5703125" style="73" bestFit="1" customWidth="1"/>
    <col min="4" max="4" width="21.5703125" customWidth="1"/>
    <col min="5" max="5" width="16.140625" style="37" customWidth="1"/>
    <col min="6" max="6" width="16" style="37" customWidth="1"/>
    <col min="7" max="7" width="8.5703125" customWidth="1"/>
    <col min="8" max="8" width="101.7109375" bestFit="1" customWidth="1"/>
    <col min="9" max="9" width="11.42578125" style="37"/>
  </cols>
  <sheetData>
    <row r="1" spans="1:9" x14ac:dyDescent="0.25">
      <c r="A1" s="81" t="s">
        <v>32</v>
      </c>
      <c r="B1" s="76" t="s">
        <v>1</v>
      </c>
      <c r="C1" s="71" t="s">
        <v>33</v>
      </c>
      <c r="D1" s="71" t="s">
        <v>34</v>
      </c>
      <c r="E1" s="173" t="s">
        <v>35</v>
      </c>
      <c r="F1" s="173" t="s">
        <v>8</v>
      </c>
      <c r="G1" s="70" t="s">
        <v>36</v>
      </c>
      <c r="H1" s="70" t="s">
        <v>10</v>
      </c>
      <c r="I1" s="37" t="s">
        <v>37</v>
      </c>
    </row>
    <row r="2" spans="1:9" x14ac:dyDescent="0.25">
      <c r="A2" s="266">
        <v>1</v>
      </c>
      <c r="B2" s="138" t="s">
        <v>38</v>
      </c>
      <c r="C2" s="140">
        <v>200</v>
      </c>
      <c r="D2" s="140" t="s">
        <v>39</v>
      </c>
      <c r="E2" s="175"/>
      <c r="F2" s="176">
        <v>5000000</v>
      </c>
      <c r="G2" s="41" t="s">
        <v>14</v>
      </c>
      <c r="H2" s="41" t="s">
        <v>40</v>
      </c>
      <c r="I2" s="140">
        <v>2023</v>
      </c>
    </row>
    <row r="3" spans="1:9" x14ac:dyDescent="0.25">
      <c r="A3" s="266">
        <v>1</v>
      </c>
      <c r="B3" s="138" t="s">
        <v>41</v>
      </c>
      <c r="C3" s="140">
        <v>218</v>
      </c>
      <c r="D3" s="140" t="s">
        <v>42</v>
      </c>
      <c r="E3" s="175"/>
      <c r="F3" s="176">
        <v>500000</v>
      </c>
      <c r="G3" s="41" t="s">
        <v>14</v>
      </c>
      <c r="H3" s="41" t="s">
        <v>43</v>
      </c>
      <c r="I3" s="140"/>
    </row>
    <row r="4" spans="1:9" x14ac:dyDescent="0.25">
      <c r="A4" s="290">
        <v>1</v>
      </c>
      <c r="B4" s="76" t="s">
        <v>44</v>
      </c>
      <c r="C4" s="142">
        <v>1500</v>
      </c>
      <c r="D4" s="261" t="s">
        <v>45</v>
      </c>
      <c r="E4" s="176">
        <v>20000</v>
      </c>
      <c r="F4" s="260">
        <f>SUM(C4*E4)</f>
        <v>30000000</v>
      </c>
      <c r="G4" s="70" t="s">
        <v>14</v>
      </c>
      <c r="H4" s="70" t="s">
        <v>46</v>
      </c>
      <c r="I4" s="288" t="s">
        <v>47</v>
      </c>
    </row>
    <row r="5" spans="1:9" x14ac:dyDescent="0.25">
      <c r="B5" s="255" t="s">
        <v>48</v>
      </c>
      <c r="C5" s="256"/>
      <c r="D5" s="257"/>
      <c r="E5" s="258"/>
      <c r="F5" s="259">
        <f>SUBTOTAL(109,F2:F4)</f>
        <v>35500000</v>
      </c>
      <c r="G5" s="256"/>
      <c r="H5" s="256"/>
      <c r="I5" s="289"/>
    </row>
    <row r="6" spans="1:9" x14ac:dyDescent="0.25">
      <c r="B6" s="64"/>
      <c r="C6" s="65"/>
      <c r="D6" s="65"/>
      <c r="E6" s="174"/>
      <c r="F6" s="174"/>
      <c r="G6" s="65"/>
      <c r="H6" s="65"/>
    </row>
    <row r="7" spans="1:9" x14ac:dyDescent="0.25">
      <c r="B7" s="64"/>
      <c r="C7" s="65"/>
      <c r="D7" s="65"/>
      <c r="E7" s="174"/>
      <c r="F7" s="174"/>
      <c r="G7" s="65"/>
      <c r="H7" s="65"/>
    </row>
    <row r="8" spans="1:9" x14ac:dyDescent="0.25">
      <c r="B8" s="64"/>
      <c r="C8" s="65"/>
      <c r="D8" s="65"/>
      <c r="E8" s="174"/>
      <c r="F8" s="174"/>
      <c r="G8" s="65"/>
      <c r="H8" s="65"/>
    </row>
    <row r="9" spans="1:9" x14ac:dyDescent="0.25">
      <c r="B9" s="64"/>
      <c r="C9" s="65"/>
      <c r="D9" s="65"/>
      <c r="E9" s="174"/>
      <c r="F9" s="174"/>
      <c r="G9" s="65"/>
      <c r="H9" s="65"/>
    </row>
    <row r="10" spans="1:9" x14ac:dyDescent="0.25">
      <c r="B10" s="64"/>
      <c r="C10" s="65"/>
      <c r="D10" s="65"/>
      <c r="E10" s="174"/>
      <c r="F10" s="174"/>
      <c r="G10" s="65"/>
      <c r="H10" s="65"/>
    </row>
    <row r="11" spans="1:9" x14ac:dyDescent="0.25">
      <c r="B11" s="64"/>
      <c r="C11" s="65"/>
      <c r="D11" s="65"/>
      <c r="E11" s="174"/>
      <c r="F11" s="174"/>
      <c r="G11" s="65"/>
      <c r="H11" s="65"/>
    </row>
    <row r="12" spans="1:9" x14ac:dyDescent="0.25">
      <c r="B12" s="64"/>
      <c r="C12" s="65"/>
      <c r="D12" s="65"/>
      <c r="E12" s="174"/>
      <c r="F12" s="174"/>
      <c r="G12" s="65"/>
      <c r="H12" s="65"/>
    </row>
    <row r="13" spans="1:9" x14ac:dyDescent="0.25">
      <c r="B13" s="64"/>
      <c r="C13" s="65"/>
      <c r="D13" s="65"/>
      <c r="E13" s="174"/>
      <c r="F13" s="174"/>
      <c r="G13" s="65"/>
      <c r="H13" s="65"/>
    </row>
    <row r="14" spans="1:9" x14ac:dyDescent="0.25">
      <c r="B14" s="64"/>
      <c r="C14" s="65"/>
      <c r="D14" s="65"/>
      <c r="E14" s="174"/>
      <c r="F14" s="174"/>
      <c r="G14" s="65"/>
      <c r="H14" s="65"/>
    </row>
    <row r="15" spans="1:9" x14ac:dyDescent="0.25">
      <c r="B15" s="64"/>
      <c r="C15" s="65"/>
      <c r="D15" s="65"/>
      <c r="E15" s="174"/>
      <c r="F15" s="174"/>
      <c r="G15" s="65"/>
      <c r="H15" s="65"/>
    </row>
    <row r="16" spans="1:9" x14ac:dyDescent="0.25">
      <c r="B16" s="64"/>
      <c r="C16" s="65"/>
      <c r="D16" s="65"/>
      <c r="E16" s="174"/>
      <c r="F16" s="174"/>
      <c r="G16" s="65"/>
      <c r="H16" s="65"/>
    </row>
    <row r="17" spans="2:8" x14ac:dyDescent="0.25">
      <c r="B17" s="64"/>
      <c r="C17" s="65"/>
      <c r="D17" s="65"/>
      <c r="E17" s="174"/>
      <c r="F17" s="174"/>
      <c r="G17" s="65"/>
      <c r="H17" s="65"/>
    </row>
    <row r="18" spans="2:8" x14ac:dyDescent="0.25">
      <c r="B18" s="64"/>
      <c r="C18" s="65"/>
      <c r="D18" s="65"/>
      <c r="E18" s="174"/>
      <c r="F18" s="174"/>
      <c r="G18" s="65"/>
      <c r="H18" s="65"/>
    </row>
    <row r="19" spans="2:8" x14ac:dyDescent="0.25">
      <c r="B19" s="64"/>
      <c r="C19" s="65"/>
      <c r="D19" s="65"/>
      <c r="E19" s="174"/>
      <c r="F19" s="174"/>
      <c r="G19" s="65"/>
      <c r="H19" s="65"/>
    </row>
    <row r="20" spans="2:8" x14ac:dyDescent="0.25">
      <c r="B20" s="64"/>
      <c r="C20" s="65"/>
      <c r="D20" s="65"/>
      <c r="E20" s="174"/>
      <c r="F20" s="174"/>
      <c r="G20" s="65"/>
      <c r="H20" s="65"/>
    </row>
    <row r="21" spans="2:8" x14ac:dyDescent="0.25">
      <c r="B21" s="64"/>
      <c r="C21" s="65"/>
      <c r="D21" s="65"/>
      <c r="E21" s="174"/>
      <c r="F21" s="174"/>
      <c r="G21" s="65"/>
    </row>
    <row r="22" spans="2:8" x14ac:dyDescent="0.25">
      <c r="B22" s="64"/>
      <c r="C22" s="65"/>
      <c r="D22" s="65"/>
      <c r="E22" s="174"/>
      <c r="F22" s="174"/>
      <c r="G22" s="65"/>
    </row>
    <row r="23" spans="2:8" x14ac:dyDescent="0.25">
      <c r="B23" s="64"/>
      <c r="C23" s="65"/>
      <c r="D23" s="65"/>
      <c r="E23" s="174"/>
      <c r="F23" s="174"/>
      <c r="G23" s="65"/>
    </row>
    <row r="24" spans="2:8" x14ac:dyDescent="0.25">
      <c r="B24" s="64"/>
      <c r="C24" s="65"/>
      <c r="D24" s="65"/>
      <c r="E24" s="174"/>
      <c r="F24" s="174"/>
      <c r="G24" s="6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"/>
  <sheetViews>
    <sheetView tabSelected="1" workbookViewId="0">
      <selection activeCell="G25" sqref="G25"/>
    </sheetView>
  </sheetViews>
  <sheetFormatPr baseColWidth="10" defaultColWidth="11.42578125" defaultRowHeight="15" customHeight="1" x14ac:dyDescent="0.25"/>
  <cols>
    <col min="1" max="1" width="8.5703125" style="37" customWidth="1"/>
    <col min="2" max="2" width="31.42578125" customWidth="1"/>
    <col min="3" max="3" width="8.28515625" customWidth="1"/>
    <col min="4" max="4" width="7.28515625" customWidth="1"/>
    <col min="5" max="5" width="11.140625" bestFit="1" customWidth="1"/>
    <col min="6" max="6" width="18.140625" style="37" customWidth="1"/>
    <col min="7" max="7" width="25.85546875" customWidth="1"/>
    <col min="8" max="8" width="26.42578125" customWidth="1"/>
    <col min="9" max="9" width="98.5703125" customWidth="1"/>
  </cols>
  <sheetData>
    <row r="1" spans="1:12" s="69" customFormat="1" x14ac:dyDescent="0.25">
      <c r="A1" s="89" t="s">
        <v>49</v>
      </c>
      <c r="B1" s="66" t="s">
        <v>50</v>
      </c>
      <c r="C1" s="67" t="s">
        <v>33</v>
      </c>
      <c r="D1" s="67" t="s">
        <v>51</v>
      </c>
      <c r="E1" s="67" t="s">
        <v>52</v>
      </c>
      <c r="F1" s="67" t="s">
        <v>8</v>
      </c>
      <c r="G1" s="181" t="s">
        <v>53</v>
      </c>
      <c r="H1" s="67" t="s">
        <v>9</v>
      </c>
      <c r="I1" s="68" t="s">
        <v>10</v>
      </c>
    </row>
    <row r="2" spans="1:12" s="69" customFormat="1" x14ac:dyDescent="0.25">
      <c r="A2" s="111">
        <v>1</v>
      </c>
      <c r="B2" s="113" t="s">
        <v>54</v>
      </c>
      <c r="C2" s="116"/>
      <c r="D2" s="112"/>
      <c r="E2" s="114"/>
      <c r="F2" s="136"/>
      <c r="G2" s="115"/>
      <c r="H2" s="110"/>
      <c r="I2" s="98" t="s">
        <v>55</v>
      </c>
    </row>
    <row r="3" spans="1:12" ht="19.5" customHeight="1" x14ac:dyDescent="0.25">
      <c r="A3" s="71">
        <v>1</v>
      </c>
      <c r="B3" s="137" t="s">
        <v>56</v>
      </c>
      <c r="C3" s="88">
        <v>2800</v>
      </c>
      <c r="D3" s="88" t="s">
        <v>57</v>
      </c>
      <c r="E3" s="88" t="s">
        <v>58</v>
      </c>
      <c r="F3" s="141">
        <v>7000000</v>
      </c>
      <c r="G3" s="88" t="s">
        <v>59</v>
      </c>
      <c r="H3" s="117" t="s">
        <v>60</v>
      </c>
      <c r="I3" s="182" t="s">
        <v>61</v>
      </c>
    </row>
    <row r="4" spans="1:12" x14ac:dyDescent="0.25">
      <c r="A4" s="71">
        <v>1</v>
      </c>
      <c r="B4" s="180" t="s">
        <v>62</v>
      </c>
      <c r="C4" s="82"/>
      <c r="D4" s="83"/>
      <c r="E4" s="82"/>
      <c r="F4" s="142">
        <v>20000000</v>
      </c>
      <c r="G4" s="72"/>
      <c r="H4" s="87" t="s">
        <v>63</v>
      </c>
      <c r="I4" s="183" t="s">
        <v>64</v>
      </c>
      <c r="K4" s="85"/>
      <c r="L4" s="73" t="s">
        <v>65</v>
      </c>
    </row>
    <row r="5" spans="1:12" ht="15" customHeight="1" x14ac:dyDescent="0.25">
      <c r="A5" s="71"/>
      <c r="B5" s="286" t="s">
        <v>66</v>
      </c>
      <c r="C5" s="70"/>
      <c r="D5" s="70"/>
      <c r="E5" s="70"/>
      <c r="F5" s="291">
        <f>SUM(F2:F4)</f>
        <v>27000000</v>
      </c>
      <c r="G5" s="70"/>
      <c r="H5" s="86"/>
      <c r="I5" s="7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4D044-4BF3-48A3-A97F-543B1CD89A3E}">
  <dimension ref="A1:E27"/>
  <sheetViews>
    <sheetView workbookViewId="0">
      <selection activeCell="C33" sqref="C33"/>
    </sheetView>
  </sheetViews>
  <sheetFormatPr baseColWidth="10" defaultColWidth="9.140625" defaultRowHeight="15" x14ac:dyDescent="0.25"/>
  <cols>
    <col min="1" max="1" width="8.5703125" style="37" customWidth="1"/>
    <col min="2" max="2" width="69.140625" bestFit="1" customWidth="1"/>
    <col min="3" max="3" width="15.7109375" style="37" bestFit="1" customWidth="1"/>
    <col min="4" max="4" width="12.85546875" style="37" bestFit="1" customWidth="1"/>
    <col min="5" max="5" width="111.140625" bestFit="1" customWidth="1"/>
  </cols>
  <sheetData>
    <row r="1" spans="1:5" x14ac:dyDescent="0.25">
      <c r="B1" s="73" t="s">
        <v>67</v>
      </c>
      <c r="C1" s="250"/>
      <c r="E1" t="s">
        <v>68</v>
      </c>
    </row>
    <row r="3" spans="1:5" x14ac:dyDescent="0.25">
      <c r="A3" s="80" t="s">
        <v>49</v>
      </c>
      <c r="B3" s="247" t="s">
        <v>69</v>
      </c>
      <c r="C3" s="251" t="s">
        <v>70</v>
      </c>
      <c r="D3" s="80" t="s">
        <v>71</v>
      </c>
      <c r="E3" s="184" t="s">
        <v>10</v>
      </c>
    </row>
    <row r="4" spans="1:5" x14ac:dyDescent="0.25">
      <c r="A4" s="71">
        <v>1</v>
      </c>
      <c r="B4" s="248" t="s">
        <v>72</v>
      </c>
      <c r="C4" s="252">
        <v>1500000</v>
      </c>
      <c r="D4" s="142">
        <v>50000</v>
      </c>
      <c r="E4" s="177" t="s">
        <v>73</v>
      </c>
    </row>
    <row r="5" spans="1:5" x14ac:dyDescent="0.25">
      <c r="A5" s="71">
        <v>1</v>
      </c>
      <c r="B5" s="248" t="s">
        <v>74</v>
      </c>
      <c r="C5" s="252"/>
      <c r="D5" s="142">
        <v>50000</v>
      </c>
      <c r="E5" s="70" t="s">
        <v>75</v>
      </c>
    </row>
    <row r="6" spans="1:5" x14ac:dyDescent="0.25">
      <c r="A6" s="71">
        <v>1</v>
      </c>
      <c r="B6" s="248" t="s">
        <v>76</v>
      </c>
      <c r="C6" s="252"/>
      <c r="D6" s="254">
        <v>150000</v>
      </c>
      <c r="E6" s="70" t="s">
        <v>77</v>
      </c>
    </row>
    <row r="7" spans="1:5" x14ac:dyDescent="0.25">
      <c r="A7" s="71">
        <v>1</v>
      </c>
      <c r="B7" s="248" t="s">
        <v>78</v>
      </c>
      <c r="C7" s="287" t="s">
        <v>79</v>
      </c>
      <c r="D7" s="142">
        <v>50000</v>
      </c>
      <c r="E7" s="70" t="s">
        <v>80</v>
      </c>
    </row>
    <row r="8" spans="1:5" x14ac:dyDescent="0.25">
      <c r="A8" s="71">
        <v>1</v>
      </c>
      <c r="B8" s="248" t="s">
        <v>81</v>
      </c>
      <c r="C8" s="252"/>
      <c r="D8" s="142">
        <v>25000</v>
      </c>
      <c r="E8" s="70" t="s">
        <v>82</v>
      </c>
    </row>
    <row r="9" spans="1:5" x14ac:dyDescent="0.25">
      <c r="A9" s="71">
        <v>1</v>
      </c>
      <c r="B9" s="248" t="s">
        <v>83</v>
      </c>
      <c r="C9" s="252"/>
      <c r="D9" s="142">
        <v>100000</v>
      </c>
      <c r="E9" s="70" t="s">
        <v>84</v>
      </c>
    </row>
    <row r="10" spans="1:5" x14ac:dyDescent="0.25">
      <c r="A10" s="71">
        <v>1</v>
      </c>
      <c r="B10" s="248" t="s">
        <v>85</v>
      </c>
      <c r="C10" s="252"/>
      <c r="D10" s="142">
        <v>100000</v>
      </c>
      <c r="E10" s="70" t="s">
        <v>86</v>
      </c>
    </row>
    <row r="11" spans="1:5" x14ac:dyDescent="0.25">
      <c r="A11" s="71">
        <v>1</v>
      </c>
      <c r="B11" s="248" t="s">
        <v>87</v>
      </c>
      <c r="C11" s="252"/>
      <c r="D11" s="142">
        <v>200000</v>
      </c>
      <c r="E11" s="70" t="s">
        <v>88</v>
      </c>
    </row>
    <row r="12" spans="1:5" x14ac:dyDescent="0.25">
      <c r="A12" s="71">
        <v>1</v>
      </c>
      <c r="B12" s="248" t="s">
        <v>89</v>
      </c>
      <c r="C12" s="252"/>
      <c r="D12" s="142">
        <v>500000</v>
      </c>
      <c r="E12" s="70" t="s">
        <v>90</v>
      </c>
    </row>
    <row r="13" spans="1:5" x14ac:dyDescent="0.25">
      <c r="A13" s="71">
        <v>1</v>
      </c>
      <c r="B13" s="248" t="s">
        <v>91</v>
      </c>
      <c r="C13" s="252"/>
      <c r="D13" s="142">
        <v>25000</v>
      </c>
      <c r="E13" s="70"/>
    </row>
    <row r="14" spans="1:5" x14ac:dyDescent="0.25">
      <c r="A14" s="71"/>
      <c r="B14" s="248" t="s">
        <v>92</v>
      </c>
      <c r="C14" s="252">
        <v>100000</v>
      </c>
      <c r="D14" s="142"/>
      <c r="E14" s="70"/>
    </row>
    <row r="15" spans="1:5" x14ac:dyDescent="0.25">
      <c r="A15" s="71">
        <v>1</v>
      </c>
      <c r="B15" s="248" t="s">
        <v>93</v>
      </c>
      <c r="C15" s="252">
        <v>10000</v>
      </c>
      <c r="D15" s="142">
        <v>0</v>
      </c>
      <c r="E15" s="70"/>
    </row>
    <row r="16" spans="1:5" x14ac:dyDescent="0.25">
      <c r="A16" s="71">
        <v>1</v>
      </c>
      <c r="B16" s="248" t="s">
        <v>94</v>
      </c>
      <c r="C16" s="252">
        <v>0</v>
      </c>
      <c r="D16" s="142">
        <v>0</v>
      </c>
      <c r="E16" s="70" t="s">
        <v>95</v>
      </c>
    </row>
    <row r="17" spans="1:5" x14ac:dyDescent="0.25">
      <c r="A17" s="71">
        <v>1</v>
      </c>
      <c r="B17" s="248" t="s">
        <v>96</v>
      </c>
      <c r="C17" s="252"/>
      <c r="D17" s="142" t="s">
        <v>97</v>
      </c>
      <c r="E17" s="70" t="s">
        <v>98</v>
      </c>
    </row>
    <row r="18" spans="1:5" x14ac:dyDescent="0.25">
      <c r="A18" s="71">
        <v>1</v>
      </c>
      <c r="B18" s="248" t="s">
        <v>99</v>
      </c>
      <c r="C18" s="252"/>
      <c r="D18" s="142"/>
      <c r="E18" s="70" t="s">
        <v>100</v>
      </c>
    </row>
    <row r="19" spans="1:5" x14ac:dyDescent="0.25">
      <c r="A19" s="71">
        <v>1</v>
      </c>
      <c r="B19" s="248" t="s">
        <v>101</v>
      </c>
      <c r="C19" s="252"/>
      <c r="D19" s="142"/>
      <c r="E19" s="70" t="s">
        <v>102</v>
      </c>
    </row>
    <row r="20" spans="1:5" x14ac:dyDescent="0.25">
      <c r="A20" s="71">
        <v>1</v>
      </c>
      <c r="B20" s="248" t="s">
        <v>103</v>
      </c>
      <c r="C20" s="252">
        <v>4000000</v>
      </c>
      <c r="D20" s="142">
        <v>100000</v>
      </c>
      <c r="E20" s="70" t="s">
        <v>104</v>
      </c>
    </row>
    <row r="21" spans="1:5" x14ac:dyDescent="0.25">
      <c r="A21" s="71">
        <v>1</v>
      </c>
      <c r="B21" s="248" t="s">
        <v>105</v>
      </c>
      <c r="C21" s="252"/>
      <c r="D21" s="142">
        <v>50000</v>
      </c>
      <c r="E21" s="70" t="s">
        <v>106</v>
      </c>
    </row>
    <row r="22" spans="1:5" x14ac:dyDescent="0.25">
      <c r="A22" s="71">
        <v>1</v>
      </c>
      <c r="B22" s="248" t="s">
        <v>107</v>
      </c>
      <c r="C22" s="252"/>
      <c r="D22" s="142">
        <v>50000</v>
      </c>
      <c r="E22" s="70" t="s">
        <v>108</v>
      </c>
    </row>
    <row r="23" spans="1:5" x14ac:dyDescent="0.25">
      <c r="A23" s="71">
        <v>1</v>
      </c>
      <c r="B23" s="248" t="s">
        <v>109</v>
      </c>
      <c r="C23" s="252"/>
      <c r="D23" s="142">
        <v>200000</v>
      </c>
      <c r="E23" s="70" t="s">
        <v>110</v>
      </c>
    </row>
    <row r="24" spans="1:5" x14ac:dyDescent="0.25">
      <c r="A24" s="71">
        <v>1</v>
      </c>
      <c r="B24" s="248" t="s">
        <v>111</v>
      </c>
      <c r="C24" s="252"/>
      <c r="D24" s="142">
        <v>100000</v>
      </c>
      <c r="E24" s="70" t="s">
        <v>112</v>
      </c>
    </row>
    <row r="25" spans="1:5" x14ac:dyDescent="0.25">
      <c r="A25" s="71">
        <v>1</v>
      </c>
      <c r="B25" s="248" t="s">
        <v>113</v>
      </c>
      <c r="C25" s="252"/>
      <c r="D25" s="142">
        <v>0</v>
      </c>
      <c r="E25" s="70" t="s">
        <v>114</v>
      </c>
    </row>
    <row r="26" spans="1:5" x14ac:dyDescent="0.25">
      <c r="A26" s="71">
        <v>1</v>
      </c>
      <c r="B26" s="249" t="s">
        <v>115</v>
      </c>
      <c r="C26" s="253"/>
      <c r="D26" s="143">
        <v>300000</v>
      </c>
      <c r="E26" s="84" t="s">
        <v>116</v>
      </c>
    </row>
    <row r="27" spans="1:5" x14ac:dyDescent="0.25">
      <c r="A27" s="71"/>
      <c r="B27" s="262" t="s">
        <v>117</v>
      </c>
      <c r="C27" s="263">
        <f>SUM(C4:C26)</f>
        <v>5610000</v>
      </c>
      <c r="D27" s="264">
        <f>SUM(D4:D26)</f>
        <v>2050000</v>
      </c>
      <c r="E27" s="2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workbookViewId="0"/>
  </sheetViews>
  <sheetFormatPr baseColWidth="10" defaultColWidth="11.42578125" defaultRowHeight="15" x14ac:dyDescent="0.25"/>
  <cols>
    <col min="1" max="1" width="28.28515625" customWidth="1"/>
    <col min="3" max="3" width="11.42578125" style="37"/>
    <col min="4" max="4" width="11.42578125" style="38"/>
    <col min="5" max="5" width="12.85546875" style="37" customWidth="1"/>
    <col min="6" max="6" width="11.42578125" style="38"/>
    <col min="7" max="7" width="12.7109375" customWidth="1"/>
    <col min="8" max="8" width="21.5703125" customWidth="1"/>
    <col min="9" max="9" width="19.7109375" customWidth="1"/>
    <col min="10" max="10" width="50.140625" customWidth="1"/>
  </cols>
  <sheetData>
    <row r="1" spans="1:10" ht="18.75" x14ac:dyDescent="0.3">
      <c r="A1" s="97" t="s">
        <v>118</v>
      </c>
      <c r="C1"/>
      <c r="D1"/>
      <c r="E1"/>
      <c r="F1"/>
    </row>
    <row r="2" spans="1:10" x14ac:dyDescent="0.25">
      <c r="C2"/>
      <c r="D2"/>
      <c r="E2"/>
      <c r="F2"/>
    </row>
    <row r="3" spans="1:10" x14ac:dyDescent="0.25">
      <c r="A3" s="1" t="s">
        <v>1</v>
      </c>
      <c r="B3" s="2" t="s">
        <v>33</v>
      </c>
      <c r="C3" s="2" t="s">
        <v>119</v>
      </c>
      <c r="D3" s="3" t="s">
        <v>4</v>
      </c>
      <c r="E3" s="2" t="s">
        <v>120</v>
      </c>
      <c r="F3" s="3" t="s">
        <v>6</v>
      </c>
      <c r="G3" s="4" t="s">
        <v>7</v>
      </c>
      <c r="H3" s="4" t="s">
        <v>121</v>
      </c>
      <c r="I3" s="5" t="s">
        <v>9</v>
      </c>
      <c r="J3" s="6" t="s">
        <v>10</v>
      </c>
    </row>
    <row r="4" spans="1:10" x14ac:dyDescent="0.25">
      <c r="A4" s="7" t="s">
        <v>122</v>
      </c>
      <c r="B4" s="8"/>
      <c r="C4" s="9"/>
      <c r="D4" s="10"/>
      <c r="E4" s="11"/>
      <c r="F4" s="12"/>
      <c r="G4" s="4"/>
      <c r="H4" s="4"/>
      <c r="I4" s="5"/>
      <c r="J4" s="6"/>
    </row>
    <row r="5" spans="1:10" x14ac:dyDescent="0.25">
      <c r="A5" s="13">
        <v>9645</v>
      </c>
      <c r="B5" s="14">
        <v>403</v>
      </c>
      <c r="C5" s="15" t="s">
        <v>123</v>
      </c>
      <c r="D5" s="16">
        <v>200</v>
      </c>
      <c r="E5" s="17" t="s">
        <v>24</v>
      </c>
      <c r="F5" s="18">
        <v>355</v>
      </c>
      <c r="G5" s="19">
        <v>7500</v>
      </c>
      <c r="H5" s="19">
        <f>Tabell23[[#This Row],[Pris/meter]]*Tabell23[[#This Row],[Lengde]]</f>
        <v>3022500</v>
      </c>
      <c r="I5" s="20" t="s">
        <v>124</v>
      </c>
      <c r="J5" s="21" t="s">
        <v>125</v>
      </c>
    </row>
    <row r="6" spans="1:10" x14ac:dyDescent="0.25">
      <c r="A6" s="13">
        <v>10768</v>
      </c>
      <c r="B6" s="14">
        <v>63.5</v>
      </c>
      <c r="C6" s="15" t="s">
        <v>123</v>
      </c>
      <c r="D6" s="16">
        <v>200</v>
      </c>
      <c r="E6" s="17" t="s">
        <v>24</v>
      </c>
      <c r="F6" s="18">
        <v>355</v>
      </c>
      <c r="G6" s="19">
        <v>7500</v>
      </c>
      <c r="H6" s="19">
        <f>Tabell23[[#This Row],[Pris/meter]]*Tabell23[[#This Row],[Lengde]]</f>
        <v>476250</v>
      </c>
      <c r="I6" s="20" t="s">
        <v>124</v>
      </c>
      <c r="J6" s="21"/>
    </row>
    <row r="7" spans="1:10" ht="15.75" thickBot="1" x14ac:dyDescent="0.3">
      <c r="A7" s="23">
        <v>8146</v>
      </c>
      <c r="B7" s="24">
        <v>170</v>
      </c>
      <c r="C7" s="25" t="s">
        <v>123</v>
      </c>
      <c r="D7" s="26">
        <v>200</v>
      </c>
      <c r="E7" s="27" t="s">
        <v>24</v>
      </c>
      <c r="F7" s="28">
        <v>355</v>
      </c>
      <c r="G7" s="29">
        <v>7500</v>
      </c>
      <c r="H7" s="29">
        <f>Tabell23[[#This Row],[Pris/meter]]*Tabell23[[#This Row],[Lengde]]</f>
        <v>1275000</v>
      </c>
      <c r="I7" s="60" t="s">
        <v>124</v>
      </c>
      <c r="J7" s="31"/>
    </row>
    <row r="8" spans="1:10" ht="15.75" thickBot="1" x14ac:dyDescent="0.3">
      <c r="A8" s="13"/>
      <c r="B8" s="14"/>
      <c r="C8" s="15"/>
      <c r="D8" s="16"/>
      <c r="E8" s="17"/>
      <c r="F8" s="18"/>
      <c r="G8" s="22"/>
      <c r="H8" s="22"/>
      <c r="J8" s="21"/>
    </row>
    <row r="9" spans="1:10" x14ac:dyDescent="0.25">
      <c r="A9" s="61" t="s">
        <v>126</v>
      </c>
      <c r="B9" s="62"/>
      <c r="C9" s="9"/>
      <c r="D9" s="10"/>
      <c r="E9" s="11"/>
      <c r="F9" s="12"/>
      <c r="G9" s="4"/>
      <c r="H9" s="4"/>
      <c r="I9" s="5"/>
      <c r="J9" s="6"/>
    </row>
    <row r="10" spans="1:10" x14ac:dyDescent="0.25">
      <c r="A10" s="13">
        <v>6452</v>
      </c>
      <c r="B10" s="14">
        <v>105.8</v>
      </c>
      <c r="C10" s="15" t="s">
        <v>127</v>
      </c>
      <c r="D10" s="16">
        <v>200</v>
      </c>
      <c r="E10" s="17" t="s">
        <v>24</v>
      </c>
      <c r="F10" s="18">
        <v>355</v>
      </c>
      <c r="G10" s="19">
        <v>10000</v>
      </c>
      <c r="H10" s="19">
        <f>Tabell23[[#This Row],[Pris/meter]]*Tabell23[[#This Row],[Lengde]]</f>
        <v>1058000</v>
      </c>
      <c r="I10" t="s">
        <v>14</v>
      </c>
      <c r="J10" s="21" t="s">
        <v>128</v>
      </c>
    </row>
    <row r="11" spans="1:10" ht="15.75" thickBot="1" x14ac:dyDescent="0.3">
      <c r="A11" s="23">
        <v>16432</v>
      </c>
      <c r="B11" s="24">
        <v>40.799999999999997</v>
      </c>
      <c r="C11" s="25" t="s">
        <v>127</v>
      </c>
      <c r="D11" s="26">
        <v>200</v>
      </c>
      <c r="E11" s="27" t="s">
        <v>24</v>
      </c>
      <c r="F11" s="28">
        <v>280</v>
      </c>
      <c r="G11" s="29">
        <v>10000</v>
      </c>
      <c r="H11" s="29">
        <f>Tabell23[[#This Row],[Pris/meter]]*Tabell23[[#This Row],[Lengde]]</f>
        <v>408000</v>
      </c>
      <c r="I11" s="30" t="s">
        <v>14</v>
      </c>
      <c r="J11" s="31" t="s">
        <v>128</v>
      </c>
    </row>
    <row r="12" spans="1:10" ht="15.75" thickBot="1" x14ac:dyDescent="0.3">
      <c r="A12" s="13"/>
      <c r="B12" s="14"/>
      <c r="C12" s="15"/>
      <c r="D12" s="16"/>
      <c r="E12" s="17"/>
      <c r="F12" s="18"/>
      <c r="G12" s="22"/>
      <c r="H12" s="22"/>
      <c r="J12" s="21"/>
    </row>
    <row r="13" spans="1:10" x14ac:dyDescent="0.25">
      <c r="A13" s="61" t="s">
        <v>129</v>
      </c>
      <c r="B13" s="62"/>
      <c r="C13" s="9"/>
      <c r="D13" s="10"/>
      <c r="E13" s="11"/>
      <c r="F13" s="12"/>
      <c r="G13" s="4"/>
      <c r="H13" s="4"/>
      <c r="I13" s="5"/>
      <c r="J13" s="6"/>
    </row>
    <row r="14" spans="1:10" x14ac:dyDescent="0.25">
      <c r="A14" s="13">
        <v>22185</v>
      </c>
      <c r="B14" s="14">
        <v>53.8</v>
      </c>
      <c r="C14" s="15" t="s">
        <v>123</v>
      </c>
      <c r="D14" s="16">
        <v>200</v>
      </c>
      <c r="E14" s="17" t="s">
        <v>24</v>
      </c>
      <c r="F14" s="18">
        <v>355</v>
      </c>
      <c r="G14" s="19">
        <v>15000</v>
      </c>
      <c r="H14" s="19">
        <f>Tabell23[[#This Row],[Pris/meter]]*Tabell23[[#This Row],[Lengde]]</f>
        <v>807000</v>
      </c>
      <c r="I14" t="s">
        <v>130</v>
      </c>
      <c r="J14" s="21" t="s">
        <v>131</v>
      </c>
    </row>
    <row r="15" spans="1:10" x14ac:dyDescent="0.25">
      <c r="A15" s="13">
        <v>6721</v>
      </c>
      <c r="B15" s="14">
        <v>32.5</v>
      </c>
      <c r="C15" s="15" t="s">
        <v>123</v>
      </c>
      <c r="D15" s="16">
        <v>200</v>
      </c>
      <c r="E15" s="17" t="s">
        <v>24</v>
      </c>
      <c r="F15" s="18">
        <v>355</v>
      </c>
      <c r="G15" s="19">
        <v>15000</v>
      </c>
      <c r="H15" s="19">
        <f>Tabell23[[#This Row],[Pris/meter]]*Tabell23[[#This Row],[Lengde]]</f>
        <v>487500</v>
      </c>
      <c r="I15" t="s">
        <v>130</v>
      </c>
      <c r="J15" s="21" t="s">
        <v>131</v>
      </c>
    </row>
    <row r="16" spans="1:10" x14ac:dyDescent="0.25">
      <c r="A16" s="13">
        <v>6773</v>
      </c>
      <c r="B16" s="14">
        <v>53.9</v>
      </c>
      <c r="C16" s="15" t="s">
        <v>123</v>
      </c>
      <c r="D16" s="16">
        <v>200</v>
      </c>
      <c r="E16" s="17" t="s">
        <v>24</v>
      </c>
      <c r="F16" s="18">
        <v>355</v>
      </c>
      <c r="G16" s="19">
        <v>15000</v>
      </c>
      <c r="H16" s="19">
        <f>Tabell23[[#This Row],[Pris/meter]]*Tabell23[[#This Row],[Lengde]]</f>
        <v>808500</v>
      </c>
      <c r="I16" t="s">
        <v>130</v>
      </c>
      <c r="J16" s="21" t="s">
        <v>131</v>
      </c>
    </row>
    <row r="17" spans="1:10" x14ac:dyDescent="0.25">
      <c r="A17" s="13">
        <v>21914</v>
      </c>
      <c r="B17" s="14">
        <v>15.7</v>
      </c>
      <c r="C17" s="15" t="s">
        <v>123</v>
      </c>
      <c r="D17" s="16">
        <v>200</v>
      </c>
      <c r="E17" s="17" t="s">
        <v>24</v>
      </c>
      <c r="F17" s="18">
        <v>355</v>
      </c>
      <c r="G17" s="19">
        <v>15000</v>
      </c>
      <c r="H17" s="19">
        <f>Tabell23[[#This Row],[Pris/meter]]*Tabell23[[#This Row],[Lengde]]</f>
        <v>235500</v>
      </c>
      <c r="I17" t="s">
        <v>130</v>
      </c>
      <c r="J17" s="21" t="s">
        <v>131</v>
      </c>
    </row>
    <row r="18" spans="1:10" x14ac:dyDescent="0.25">
      <c r="A18" s="13">
        <v>6772</v>
      </c>
      <c r="B18" s="14">
        <v>33.700000000000003</v>
      </c>
      <c r="C18" s="15" t="s">
        <v>123</v>
      </c>
      <c r="D18" s="16">
        <v>200</v>
      </c>
      <c r="E18" s="17" t="s">
        <v>24</v>
      </c>
      <c r="F18" s="18">
        <v>355</v>
      </c>
      <c r="G18" s="19">
        <v>15000</v>
      </c>
      <c r="H18" s="19">
        <f>Tabell23[[#This Row],[Pris/meter]]*Tabell23[[#This Row],[Lengde]]</f>
        <v>505500.00000000006</v>
      </c>
      <c r="I18" t="s">
        <v>130</v>
      </c>
      <c r="J18" s="21" t="s">
        <v>131</v>
      </c>
    </row>
    <row r="19" spans="1:10" ht="15.75" thickBot="1" x14ac:dyDescent="0.3">
      <c r="A19" s="23">
        <v>6771</v>
      </c>
      <c r="B19" s="24">
        <v>63.7</v>
      </c>
      <c r="C19" s="25" t="s">
        <v>123</v>
      </c>
      <c r="D19" s="26">
        <v>200</v>
      </c>
      <c r="E19" s="27" t="s">
        <v>24</v>
      </c>
      <c r="F19" s="28">
        <v>355</v>
      </c>
      <c r="G19" s="29">
        <v>15000</v>
      </c>
      <c r="H19" s="29">
        <f>Tabell23[[#This Row],[Pris/meter]]*Tabell23[[#This Row],[Lengde]]</f>
        <v>955500</v>
      </c>
      <c r="I19" s="30" t="s">
        <v>130</v>
      </c>
      <c r="J19" s="31" t="s">
        <v>131</v>
      </c>
    </row>
    <row r="20" spans="1:10" ht="15.75" thickBot="1" x14ac:dyDescent="0.3">
      <c r="A20" s="13"/>
      <c r="B20" s="14"/>
      <c r="C20" s="15"/>
      <c r="D20" s="16"/>
      <c r="E20" s="17"/>
      <c r="F20" s="18"/>
      <c r="G20" s="22"/>
      <c r="H20" s="22"/>
      <c r="J20" s="21"/>
    </row>
    <row r="21" spans="1:10" x14ac:dyDescent="0.25">
      <c r="A21" s="61" t="s">
        <v>132</v>
      </c>
      <c r="B21" s="62"/>
      <c r="C21" s="9"/>
      <c r="D21" s="10"/>
      <c r="E21" s="11"/>
      <c r="F21" s="12"/>
      <c r="G21" s="4"/>
      <c r="H21" s="4"/>
      <c r="I21" s="5"/>
      <c r="J21" s="6"/>
    </row>
    <row r="22" spans="1:10" x14ac:dyDescent="0.25">
      <c r="A22" s="13">
        <v>7055</v>
      </c>
      <c r="B22" s="14">
        <v>65</v>
      </c>
      <c r="C22" s="15" t="s">
        <v>123</v>
      </c>
      <c r="D22" s="16">
        <v>200</v>
      </c>
      <c r="E22" s="17" t="s">
        <v>127</v>
      </c>
      <c r="F22" s="18">
        <v>300</v>
      </c>
      <c r="G22" s="19">
        <v>15000</v>
      </c>
      <c r="H22" s="19">
        <f>Tabell23[[#This Row],[Pris/meter]]*Tabell23[[#This Row],[Lengde]]</f>
        <v>975000</v>
      </c>
      <c r="I22" t="s">
        <v>14</v>
      </c>
      <c r="J22" s="21" t="s">
        <v>133</v>
      </c>
    </row>
    <row r="23" spans="1:10" x14ac:dyDescent="0.25">
      <c r="A23" s="13">
        <v>18124</v>
      </c>
      <c r="B23" s="14">
        <v>40.6</v>
      </c>
      <c r="C23" s="15" t="s">
        <v>123</v>
      </c>
      <c r="D23" s="16">
        <v>200</v>
      </c>
      <c r="E23" s="17" t="s">
        <v>127</v>
      </c>
      <c r="F23" s="18">
        <v>300</v>
      </c>
      <c r="G23" s="19">
        <v>15000</v>
      </c>
      <c r="H23" s="19">
        <f>Tabell23[[#This Row],[Pris/meter]]*Tabell23[[#This Row],[Lengde]]</f>
        <v>609000</v>
      </c>
      <c r="I23" t="s">
        <v>14</v>
      </c>
      <c r="J23" s="21" t="s">
        <v>133</v>
      </c>
    </row>
    <row r="24" spans="1:10" ht="15.75" thickBot="1" x14ac:dyDescent="0.3">
      <c r="A24" s="23">
        <v>7057</v>
      </c>
      <c r="B24" s="24">
        <v>194.5</v>
      </c>
      <c r="C24" s="25" t="s">
        <v>123</v>
      </c>
      <c r="D24" s="26">
        <v>200</v>
      </c>
      <c r="E24" s="27" t="s">
        <v>127</v>
      </c>
      <c r="F24" s="28">
        <v>300</v>
      </c>
      <c r="G24" s="29">
        <v>15000</v>
      </c>
      <c r="H24" s="29">
        <f>Tabell23[[#This Row],[Pris/meter]]*Tabell23[[#This Row],[Lengde]]</f>
        <v>2917500</v>
      </c>
      <c r="I24" s="30" t="s">
        <v>14</v>
      </c>
      <c r="J24" s="31" t="s">
        <v>133</v>
      </c>
    </row>
    <row r="25" spans="1:10" ht="17.25" customHeight="1" thickBot="1" x14ac:dyDescent="0.3">
      <c r="A25" s="13"/>
      <c r="B25" s="14"/>
      <c r="C25" s="15"/>
      <c r="D25" s="16"/>
      <c r="E25" s="17"/>
      <c r="F25" s="18"/>
      <c r="G25" s="22"/>
      <c r="H25" s="22"/>
      <c r="J25" s="21"/>
    </row>
    <row r="26" spans="1:10" x14ac:dyDescent="0.25">
      <c r="A26" s="61" t="s">
        <v>134</v>
      </c>
      <c r="B26" s="62"/>
      <c r="C26" s="9"/>
      <c r="D26" s="10"/>
      <c r="E26" s="11"/>
      <c r="F26" s="12"/>
      <c r="G26" s="4"/>
      <c r="H26" s="4"/>
      <c r="I26" s="5"/>
      <c r="J26" s="6"/>
    </row>
    <row r="27" spans="1:10" x14ac:dyDescent="0.25">
      <c r="A27" s="13">
        <v>15415</v>
      </c>
      <c r="B27" s="14">
        <v>102.3</v>
      </c>
      <c r="C27" s="15" t="s">
        <v>135</v>
      </c>
      <c r="D27" s="16">
        <v>150</v>
      </c>
      <c r="E27" s="17" t="s">
        <v>136</v>
      </c>
      <c r="F27" s="18">
        <v>200</v>
      </c>
      <c r="G27" s="19">
        <v>10000</v>
      </c>
      <c r="H27" s="19">
        <f>Tabell23[[#This Row],[Pris/meter]]*Tabell23[[#This Row],[Lengde]]</f>
        <v>1023000</v>
      </c>
      <c r="I27" t="s">
        <v>14</v>
      </c>
      <c r="J27" s="21" t="s">
        <v>137</v>
      </c>
    </row>
    <row r="28" spans="1:10" x14ac:dyDescent="0.25">
      <c r="A28" s="13">
        <v>15309</v>
      </c>
      <c r="B28" s="14">
        <v>25.3</v>
      </c>
      <c r="C28" s="15" t="s">
        <v>135</v>
      </c>
      <c r="D28" s="16">
        <v>150</v>
      </c>
      <c r="E28" s="17" t="s">
        <v>136</v>
      </c>
      <c r="F28" s="18">
        <v>200</v>
      </c>
      <c r="G28" s="19">
        <v>10000</v>
      </c>
      <c r="H28" s="19">
        <f>Tabell23[[#This Row],[Pris/meter]]*Tabell23[[#This Row],[Lengde]]</f>
        <v>253000</v>
      </c>
      <c r="I28" t="s">
        <v>14</v>
      </c>
      <c r="J28" s="21" t="s">
        <v>137</v>
      </c>
    </row>
    <row r="29" spans="1:10" x14ac:dyDescent="0.25">
      <c r="A29" s="13">
        <v>22295</v>
      </c>
      <c r="B29" s="14">
        <v>26.6</v>
      </c>
      <c r="C29" s="15" t="s">
        <v>123</v>
      </c>
      <c r="D29" s="16">
        <v>150</v>
      </c>
      <c r="E29" s="17" t="s">
        <v>136</v>
      </c>
      <c r="F29" s="18">
        <v>200</v>
      </c>
      <c r="G29" s="19">
        <v>10000</v>
      </c>
      <c r="H29" s="19">
        <f>Tabell23[[#This Row],[Pris/meter]]*Tabell23[[#This Row],[Lengde]]</f>
        <v>266000</v>
      </c>
      <c r="I29" t="s">
        <v>14</v>
      </c>
      <c r="J29" s="21" t="s">
        <v>137</v>
      </c>
    </row>
    <row r="30" spans="1:10" ht="15.75" thickBot="1" x14ac:dyDescent="0.3">
      <c r="A30" s="23">
        <v>22296</v>
      </c>
      <c r="B30" s="24">
        <v>9.3000000000000007</v>
      </c>
      <c r="C30" s="25" t="s">
        <v>136</v>
      </c>
      <c r="D30" s="26">
        <v>150</v>
      </c>
      <c r="E30" s="27" t="s">
        <v>136</v>
      </c>
      <c r="F30" s="28">
        <v>200</v>
      </c>
      <c r="G30" s="29">
        <v>10000</v>
      </c>
      <c r="H30" s="29">
        <f>Tabell23[[#This Row],[Pris/meter]]*Tabell23[[#This Row],[Lengde]]</f>
        <v>93000</v>
      </c>
      <c r="I30" s="30" t="s">
        <v>14</v>
      </c>
      <c r="J30" s="31" t="s">
        <v>137</v>
      </c>
    </row>
    <row r="31" spans="1:10" ht="15.75" thickBot="1" x14ac:dyDescent="0.3">
      <c r="A31" s="13"/>
      <c r="B31" s="14"/>
      <c r="C31" s="15"/>
      <c r="D31" s="16"/>
      <c r="E31" s="17"/>
      <c r="F31" s="18"/>
      <c r="G31" s="22"/>
      <c r="H31" s="22"/>
      <c r="J31" s="21"/>
    </row>
    <row r="32" spans="1:10" x14ac:dyDescent="0.25">
      <c r="A32" s="61" t="s">
        <v>138</v>
      </c>
      <c r="B32" s="62"/>
      <c r="C32" s="9"/>
      <c r="D32" s="10"/>
      <c r="E32" s="11"/>
      <c r="F32" s="12"/>
      <c r="G32" s="4"/>
      <c r="H32" s="4"/>
      <c r="I32" s="5"/>
      <c r="J32" s="6"/>
    </row>
    <row r="33" spans="1:10" ht="15.75" thickBot="1" x14ac:dyDescent="0.3">
      <c r="A33" s="23">
        <v>15282</v>
      </c>
      <c r="B33" s="24">
        <v>125.5</v>
      </c>
      <c r="C33" s="25" t="s">
        <v>135</v>
      </c>
      <c r="D33" s="26">
        <v>150</v>
      </c>
      <c r="E33" s="27" t="s">
        <v>136</v>
      </c>
      <c r="F33" s="28">
        <v>200</v>
      </c>
      <c r="G33" s="29">
        <v>15000</v>
      </c>
      <c r="H33" s="29">
        <f>Tabell23[[#This Row],[Pris/meter]]*Tabell23[[#This Row],[Lengde]]</f>
        <v>1882500</v>
      </c>
      <c r="I33" s="30" t="s">
        <v>130</v>
      </c>
      <c r="J33" s="31" t="s">
        <v>139</v>
      </c>
    </row>
    <row r="34" spans="1:10" ht="15.75" thickBot="1" x14ac:dyDescent="0.3">
      <c r="A34" s="32" t="s">
        <v>140</v>
      </c>
      <c r="B34" s="33">
        <f>SUM(B5:B33)</f>
        <v>1625.4999999999995</v>
      </c>
      <c r="C34" s="33"/>
      <c r="D34" s="33"/>
      <c r="E34" s="33"/>
      <c r="F34" s="33"/>
      <c r="G34" s="33"/>
      <c r="H34" s="34">
        <f>SUM(H4:H33)</f>
        <v>18058250</v>
      </c>
      <c r="I34" s="35"/>
      <c r="J34" s="36"/>
    </row>
    <row r="36" spans="1:10" x14ac:dyDescent="0.25">
      <c r="I36" s="20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2506-CB13-4DD5-94EC-9EB0B6B12A4C}">
  <dimension ref="A1:K47"/>
  <sheetViews>
    <sheetView topLeftCell="A51" workbookViewId="0">
      <selection activeCell="I48" sqref="I48"/>
    </sheetView>
  </sheetViews>
  <sheetFormatPr baseColWidth="10" defaultColWidth="9.140625" defaultRowHeight="15" x14ac:dyDescent="0.25"/>
  <cols>
    <col min="1" max="1" width="36.42578125" customWidth="1"/>
    <col min="2" max="2" width="18.85546875" customWidth="1"/>
    <col min="3" max="3" width="17.42578125" customWidth="1"/>
    <col min="4" max="4" width="16" customWidth="1"/>
    <col min="5" max="5" width="17.42578125" customWidth="1"/>
    <col min="6" max="6" width="16.42578125" customWidth="1"/>
    <col min="7" max="7" width="13.140625" customWidth="1"/>
    <col min="9" max="9" width="25.42578125" customWidth="1"/>
    <col min="10" max="10" width="57.140625" customWidth="1"/>
  </cols>
  <sheetData>
    <row r="1" spans="1:10" ht="18.75" x14ac:dyDescent="0.3">
      <c r="A1" s="97" t="s">
        <v>118</v>
      </c>
    </row>
    <row r="3" spans="1:10" x14ac:dyDescent="0.25">
      <c r="A3" s="91" t="s">
        <v>1</v>
      </c>
      <c r="B3" s="92" t="s">
        <v>33</v>
      </c>
      <c r="C3" s="92" t="s">
        <v>141</v>
      </c>
      <c r="D3" s="93" t="s">
        <v>52</v>
      </c>
      <c r="E3" s="92" t="s">
        <v>142</v>
      </c>
      <c r="F3" s="93" t="s">
        <v>6</v>
      </c>
      <c r="G3" s="94" t="s">
        <v>7</v>
      </c>
      <c r="H3" s="94" t="s">
        <v>121</v>
      </c>
      <c r="I3" s="95" t="s">
        <v>9</v>
      </c>
      <c r="J3" s="96" t="s">
        <v>10</v>
      </c>
    </row>
    <row r="4" spans="1:10" x14ac:dyDescent="0.25">
      <c r="A4" s="189"/>
      <c r="B4" s="192"/>
      <c r="C4" s="192"/>
      <c r="D4" s="194"/>
      <c r="E4" s="195"/>
      <c r="F4" s="194"/>
      <c r="G4" s="190"/>
      <c r="H4" s="190"/>
      <c r="I4" s="189"/>
      <c r="J4" s="189"/>
    </row>
    <row r="5" spans="1:10" x14ac:dyDescent="0.25">
      <c r="A5" s="188" t="s">
        <v>143</v>
      </c>
      <c r="B5" s="217"/>
      <c r="C5" s="218"/>
      <c r="D5" s="219"/>
      <c r="E5" s="220"/>
      <c r="F5" s="221"/>
      <c r="G5" s="187"/>
      <c r="H5" s="187"/>
      <c r="I5" s="186"/>
      <c r="J5" s="186"/>
    </row>
    <row r="6" spans="1:10" x14ac:dyDescent="0.25">
      <c r="A6" s="185" t="s">
        <v>144</v>
      </c>
      <c r="B6" s="212"/>
      <c r="C6" s="213"/>
      <c r="D6" s="214"/>
      <c r="E6" s="214"/>
      <c r="F6" s="222"/>
      <c r="G6" s="185"/>
      <c r="H6" s="185"/>
      <c r="I6" s="185" t="s">
        <v>145</v>
      </c>
      <c r="J6" s="185" t="s">
        <v>146</v>
      </c>
    </row>
    <row r="7" spans="1:10" x14ac:dyDescent="0.25">
      <c r="A7" s="185"/>
      <c r="B7" s="193"/>
      <c r="C7" s="193"/>
      <c r="D7" s="196"/>
      <c r="E7" s="196"/>
      <c r="F7" s="196"/>
      <c r="G7" s="185"/>
      <c r="H7" s="185"/>
      <c r="I7" s="185"/>
      <c r="J7" s="185"/>
    </row>
    <row r="8" spans="1:10" x14ac:dyDescent="0.25">
      <c r="A8" s="241" t="s">
        <v>147</v>
      </c>
      <c r="B8" s="207" t="s">
        <v>148</v>
      </c>
      <c r="C8" s="208" t="s">
        <v>149</v>
      </c>
      <c r="D8" s="242"/>
      <c r="E8" s="242"/>
      <c r="F8" s="210"/>
      <c r="G8" s="211" t="s">
        <v>150</v>
      </c>
      <c r="H8" s="211"/>
      <c r="I8" s="211"/>
      <c r="J8" s="211" t="s">
        <v>151</v>
      </c>
    </row>
    <row r="9" spans="1:10" x14ac:dyDescent="0.25">
      <c r="A9" s="199">
        <v>10595</v>
      </c>
      <c r="B9" s="228" t="s">
        <v>152</v>
      </c>
      <c r="C9" s="201" t="s">
        <v>153</v>
      </c>
      <c r="D9" s="202"/>
      <c r="E9" s="202"/>
      <c r="F9" s="203"/>
      <c r="G9" s="204"/>
      <c r="H9" s="204"/>
      <c r="I9" s="204"/>
      <c r="J9" s="204"/>
    </row>
    <row r="10" spans="1:10" x14ac:dyDescent="0.25">
      <c r="A10" s="206">
        <v>8617</v>
      </c>
      <c r="B10" s="229" t="s">
        <v>154</v>
      </c>
      <c r="C10" s="201" t="s">
        <v>153</v>
      </c>
      <c r="D10" s="209"/>
      <c r="E10" s="209"/>
      <c r="F10" s="210"/>
      <c r="G10" s="211"/>
      <c r="H10" s="211"/>
      <c r="I10" s="211"/>
      <c r="J10" s="211"/>
    </row>
    <row r="11" spans="1:10" x14ac:dyDescent="0.25">
      <c r="A11" s="199">
        <v>8618</v>
      </c>
      <c r="B11" s="207" t="s">
        <v>155</v>
      </c>
      <c r="C11" s="201" t="s">
        <v>153</v>
      </c>
      <c r="D11" s="202"/>
      <c r="E11" s="202"/>
      <c r="F11" s="203"/>
      <c r="G11" s="204"/>
      <c r="H11" s="204"/>
      <c r="I11" s="204"/>
      <c r="J11" s="204"/>
    </row>
    <row r="12" spans="1:10" x14ac:dyDescent="0.25">
      <c r="A12" s="199">
        <v>8948</v>
      </c>
      <c r="B12" s="200" t="s">
        <v>156</v>
      </c>
      <c r="C12" s="201" t="s">
        <v>153</v>
      </c>
      <c r="D12" s="202"/>
      <c r="E12" s="202"/>
      <c r="F12" s="203"/>
      <c r="G12" s="204"/>
      <c r="H12" s="204"/>
      <c r="I12" s="204"/>
      <c r="J12" s="204"/>
    </row>
    <row r="13" spans="1:10" x14ac:dyDescent="0.25">
      <c r="A13" s="199">
        <v>8978</v>
      </c>
      <c r="B13" s="200" t="s">
        <v>157</v>
      </c>
      <c r="C13" s="201" t="s">
        <v>153</v>
      </c>
      <c r="D13" s="202"/>
      <c r="E13" s="202"/>
      <c r="F13" s="203"/>
      <c r="G13" s="204"/>
      <c r="H13" s="204"/>
      <c r="I13" s="204"/>
      <c r="J13" s="204"/>
    </row>
    <row r="14" spans="1:10" x14ac:dyDescent="0.25">
      <c r="A14" s="199">
        <v>8767</v>
      </c>
      <c r="B14" s="200" t="s">
        <v>158</v>
      </c>
      <c r="C14" s="201" t="s">
        <v>153</v>
      </c>
      <c r="D14" s="202"/>
      <c r="E14" s="202"/>
      <c r="F14" s="203"/>
      <c r="G14" s="204"/>
      <c r="H14" s="204"/>
      <c r="I14" s="204"/>
      <c r="J14" s="204"/>
    </row>
    <row r="15" spans="1:10" x14ac:dyDescent="0.25">
      <c r="A15" s="198">
        <v>8775</v>
      </c>
      <c r="B15" s="200" t="s">
        <v>159</v>
      </c>
      <c r="C15" s="201" t="s">
        <v>153</v>
      </c>
      <c r="D15" s="202"/>
      <c r="E15" s="202"/>
      <c r="F15" s="203"/>
      <c r="G15" s="204"/>
      <c r="H15" s="204"/>
      <c r="I15" s="204"/>
      <c r="J15" s="204"/>
    </row>
    <row r="16" spans="1:10" x14ac:dyDescent="0.25">
      <c r="A16" s="198">
        <v>8773</v>
      </c>
      <c r="B16" s="200" t="s">
        <v>160</v>
      </c>
      <c r="C16" s="201" t="s">
        <v>153</v>
      </c>
      <c r="D16" s="202"/>
      <c r="E16" s="202"/>
      <c r="F16" s="203"/>
      <c r="G16" s="204"/>
      <c r="H16" s="204"/>
      <c r="I16" s="204"/>
      <c r="J16" s="204"/>
    </row>
    <row r="17" spans="1:10" x14ac:dyDescent="0.25">
      <c r="A17" s="198">
        <v>8779</v>
      </c>
      <c r="B17" s="200" t="s">
        <v>161</v>
      </c>
      <c r="C17" s="201" t="s">
        <v>153</v>
      </c>
      <c r="D17" s="202"/>
      <c r="E17" s="202"/>
      <c r="F17" s="203"/>
      <c r="G17" s="204"/>
      <c r="H17" s="204"/>
      <c r="I17" s="204"/>
      <c r="J17" s="204"/>
    </row>
    <row r="18" spans="1:10" x14ac:dyDescent="0.25">
      <c r="A18" s="198">
        <v>8780</v>
      </c>
      <c r="B18" s="200" t="s">
        <v>162</v>
      </c>
      <c r="C18" s="201" t="s">
        <v>153</v>
      </c>
      <c r="D18" s="202"/>
      <c r="E18" s="202"/>
      <c r="F18" s="203"/>
      <c r="G18" s="204"/>
      <c r="H18" s="204"/>
      <c r="I18" s="204"/>
      <c r="J18" s="204"/>
    </row>
    <row r="19" spans="1:10" x14ac:dyDescent="0.25">
      <c r="A19" s="198">
        <v>8783</v>
      </c>
      <c r="B19" s="200" t="s">
        <v>163</v>
      </c>
      <c r="C19" s="201" t="s">
        <v>153</v>
      </c>
      <c r="D19" s="202"/>
      <c r="E19" s="202"/>
      <c r="F19" s="203"/>
      <c r="G19" s="204"/>
      <c r="H19" s="204"/>
      <c r="I19" s="204"/>
      <c r="J19" s="204"/>
    </row>
    <row r="20" spans="1:10" x14ac:dyDescent="0.25">
      <c r="A20" s="198">
        <v>9500</v>
      </c>
      <c r="B20" s="230" t="s">
        <v>164</v>
      </c>
      <c r="C20" s="201" t="s">
        <v>153</v>
      </c>
      <c r="D20" s="203"/>
      <c r="E20" s="203"/>
      <c r="F20" s="203"/>
      <c r="G20" s="204"/>
      <c r="H20" s="204"/>
      <c r="I20" s="204"/>
      <c r="J20" s="204"/>
    </row>
    <row r="21" spans="1:10" x14ac:dyDescent="0.25">
      <c r="A21" s="198">
        <v>17885</v>
      </c>
      <c r="B21" s="230" t="s">
        <v>165</v>
      </c>
      <c r="C21" s="201" t="s">
        <v>153</v>
      </c>
      <c r="D21" s="203"/>
      <c r="E21" s="203"/>
      <c r="F21" s="203"/>
      <c r="G21" s="204"/>
      <c r="H21" s="204"/>
      <c r="I21" s="204"/>
      <c r="J21" s="204"/>
    </row>
    <row r="22" spans="1:10" x14ac:dyDescent="0.25">
      <c r="A22" s="198">
        <v>8491</v>
      </c>
      <c r="B22" s="230" t="s">
        <v>166</v>
      </c>
      <c r="C22" s="201" t="s">
        <v>153</v>
      </c>
      <c r="D22" s="203"/>
      <c r="E22" s="203"/>
      <c r="F22" s="203"/>
      <c r="G22" s="204"/>
      <c r="H22" s="204"/>
      <c r="I22" s="204"/>
      <c r="J22" s="204"/>
    </row>
    <row r="23" spans="1:10" x14ac:dyDescent="0.25">
      <c r="A23" s="198">
        <v>23373</v>
      </c>
      <c r="B23" s="230" t="s">
        <v>167</v>
      </c>
      <c r="C23" s="201" t="s">
        <v>153</v>
      </c>
      <c r="D23" s="203"/>
      <c r="E23" s="203"/>
      <c r="F23" s="203"/>
      <c r="G23" s="204"/>
      <c r="H23" s="204"/>
      <c r="I23" s="204"/>
      <c r="J23" s="204"/>
    </row>
    <row r="24" spans="1:10" x14ac:dyDescent="0.25">
      <c r="A24" s="198">
        <v>8494</v>
      </c>
      <c r="B24" s="230" t="s">
        <v>168</v>
      </c>
      <c r="C24" s="201" t="s">
        <v>153</v>
      </c>
      <c r="D24" s="203"/>
      <c r="E24" s="203"/>
      <c r="F24" s="203"/>
      <c r="G24" s="204"/>
      <c r="H24" s="204"/>
      <c r="I24" s="204"/>
      <c r="J24" s="204"/>
    </row>
    <row r="25" spans="1:10" x14ac:dyDescent="0.25">
      <c r="A25" s="191">
        <v>8495</v>
      </c>
      <c r="B25" s="231" t="s">
        <v>169</v>
      </c>
      <c r="C25" s="237" t="s">
        <v>153</v>
      </c>
      <c r="D25" s="214"/>
      <c r="E25" s="214"/>
      <c r="F25" s="214"/>
      <c r="G25" s="215"/>
      <c r="H25" s="215"/>
      <c r="I25" s="215"/>
      <c r="J25" s="216"/>
    </row>
    <row r="26" spans="1:10" x14ac:dyDescent="0.25">
      <c r="A26" s="185"/>
      <c r="B26" s="193"/>
      <c r="C26" s="193"/>
      <c r="D26" s="197"/>
      <c r="E26" s="197"/>
      <c r="F26" s="196"/>
      <c r="G26" s="185"/>
      <c r="H26" s="185"/>
      <c r="I26" s="185"/>
      <c r="J26" s="185"/>
    </row>
    <row r="27" spans="1:10" x14ac:dyDescent="0.25">
      <c r="A27" s="73" t="s">
        <v>170</v>
      </c>
      <c r="B27" s="223"/>
      <c r="C27" s="224"/>
      <c r="D27" s="210" t="s">
        <v>171</v>
      </c>
      <c r="E27" s="210"/>
      <c r="F27" s="225" t="s">
        <v>172</v>
      </c>
      <c r="J27" t="s">
        <v>151</v>
      </c>
    </row>
    <row r="28" spans="1:10" x14ac:dyDescent="0.25">
      <c r="A28" t="s">
        <v>173</v>
      </c>
      <c r="B28" s="226"/>
      <c r="C28" s="205"/>
      <c r="D28" s="203" t="s">
        <v>174</v>
      </c>
      <c r="E28" s="203"/>
      <c r="F28" s="227" t="s">
        <v>175</v>
      </c>
    </row>
    <row r="29" spans="1:10" x14ac:dyDescent="0.25">
      <c r="A29" t="s">
        <v>176</v>
      </c>
      <c r="B29" s="226"/>
      <c r="C29" s="205"/>
      <c r="D29" s="203" t="s">
        <v>177</v>
      </c>
      <c r="E29" s="203"/>
      <c r="F29" s="227" t="s">
        <v>178</v>
      </c>
    </row>
    <row r="30" spans="1:10" x14ac:dyDescent="0.25">
      <c r="A30" t="s">
        <v>179</v>
      </c>
      <c r="B30" s="226"/>
      <c r="C30" s="205"/>
      <c r="D30" s="203" t="s">
        <v>180</v>
      </c>
      <c r="E30" s="203"/>
      <c r="F30" s="227" t="s">
        <v>181</v>
      </c>
    </row>
    <row r="31" spans="1:10" x14ac:dyDescent="0.25">
      <c r="A31" t="s">
        <v>182</v>
      </c>
      <c r="B31" s="226"/>
      <c r="C31" s="205"/>
      <c r="D31" s="203" t="s">
        <v>183</v>
      </c>
      <c r="E31" s="203"/>
      <c r="F31" s="227" t="s">
        <v>184</v>
      </c>
    </row>
    <row r="32" spans="1:10" x14ac:dyDescent="0.25">
      <c r="A32" s="185" t="s">
        <v>185</v>
      </c>
      <c r="B32" s="212"/>
      <c r="C32" s="213"/>
      <c r="D32" s="214" t="s">
        <v>186</v>
      </c>
      <c r="E32" s="214"/>
      <c r="F32" s="222" t="s">
        <v>187</v>
      </c>
      <c r="G32" s="185"/>
      <c r="H32" s="185"/>
      <c r="I32" s="185"/>
      <c r="J32" s="185"/>
    </row>
    <row r="33" spans="1:11" x14ac:dyDescent="0.25">
      <c r="A33" s="185"/>
      <c r="B33" s="193"/>
      <c r="C33" s="193"/>
      <c r="D33" s="196"/>
      <c r="E33" s="196"/>
      <c r="F33" s="196"/>
      <c r="G33" s="185"/>
      <c r="H33" s="185"/>
      <c r="I33" s="185"/>
      <c r="J33" s="185"/>
    </row>
    <row r="34" spans="1:11" x14ac:dyDescent="0.25">
      <c r="A34" s="73" t="s">
        <v>188</v>
      </c>
      <c r="B34" s="223"/>
      <c r="C34" s="224"/>
      <c r="D34" s="210"/>
      <c r="E34" s="210"/>
      <c r="F34" s="225"/>
      <c r="J34" t="s">
        <v>151</v>
      </c>
    </row>
    <row r="35" spans="1:11" x14ac:dyDescent="0.25">
      <c r="A35" s="38">
        <v>11331</v>
      </c>
      <c r="B35" s="243" t="s">
        <v>189</v>
      </c>
      <c r="C35" s="224" t="s">
        <v>153</v>
      </c>
      <c r="D35" s="246">
        <v>160</v>
      </c>
      <c r="E35" s="210"/>
      <c r="F35" s="225"/>
    </row>
    <row r="36" spans="1:11" x14ac:dyDescent="0.25">
      <c r="A36" s="38">
        <v>11328</v>
      </c>
      <c r="B36" s="243" t="s">
        <v>190</v>
      </c>
      <c r="C36" s="224" t="s">
        <v>153</v>
      </c>
      <c r="D36" s="246">
        <v>160</v>
      </c>
      <c r="E36" s="210"/>
      <c r="F36" s="225"/>
    </row>
    <row r="37" spans="1:11" x14ac:dyDescent="0.25">
      <c r="A37" s="38">
        <v>11326</v>
      </c>
      <c r="B37" s="243" t="s">
        <v>191</v>
      </c>
      <c r="C37" s="224" t="s">
        <v>153</v>
      </c>
      <c r="D37" s="246">
        <v>160</v>
      </c>
      <c r="E37" s="210"/>
      <c r="F37" s="225"/>
    </row>
    <row r="38" spans="1:11" x14ac:dyDescent="0.25">
      <c r="A38" s="38">
        <v>11325</v>
      </c>
      <c r="B38" s="243" t="s">
        <v>192</v>
      </c>
      <c r="C38" s="224" t="s">
        <v>153</v>
      </c>
      <c r="D38" s="246">
        <v>160</v>
      </c>
      <c r="E38" s="210"/>
      <c r="F38" s="225"/>
    </row>
    <row r="39" spans="1:11" x14ac:dyDescent="0.25">
      <c r="A39" s="38">
        <v>11321</v>
      </c>
      <c r="B39" s="243" t="s">
        <v>193</v>
      </c>
      <c r="C39" s="224" t="s">
        <v>153</v>
      </c>
      <c r="D39" s="246">
        <v>160</v>
      </c>
      <c r="E39" s="210"/>
      <c r="F39" s="225"/>
    </row>
    <row r="40" spans="1:11" x14ac:dyDescent="0.25">
      <c r="A40" s="38">
        <v>11933</v>
      </c>
      <c r="B40" s="244" t="s">
        <v>194</v>
      </c>
      <c r="C40" s="224" t="s">
        <v>153</v>
      </c>
      <c r="D40" s="246">
        <v>160</v>
      </c>
      <c r="E40" s="203"/>
      <c r="F40" s="227"/>
    </row>
    <row r="41" spans="1:11" x14ac:dyDescent="0.25">
      <c r="A41" s="38">
        <v>11320</v>
      </c>
      <c r="B41" s="244" t="s">
        <v>195</v>
      </c>
      <c r="C41" s="224" t="s">
        <v>153</v>
      </c>
      <c r="D41" s="246">
        <v>160</v>
      </c>
      <c r="E41" s="203"/>
      <c r="F41" s="227"/>
    </row>
    <row r="42" spans="1:11" x14ac:dyDescent="0.25">
      <c r="A42" s="38">
        <v>11319</v>
      </c>
      <c r="B42" s="245" t="s">
        <v>196</v>
      </c>
      <c r="C42" s="224" t="s">
        <v>153</v>
      </c>
      <c r="D42" s="246">
        <v>160</v>
      </c>
      <c r="E42" s="203"/>
      <c r="F42" s="227"/>
    </row>
    <row r="43" spans="1:11" x14ac:dyDescent="0.25">
      <c r="A43" s="38">
        <v>11300</v>
      </c>
      <c r="B43" s="244" t="s">
        <v>197</v>
      </c>
      <c r="C43" s="224" t="s">
        <v>153</v>
      </c>
      <c r="D43" s="246">
        <v>160</v>
      </c>
      <c r="E43" s="203"/>
      <c r="F43" s="227"/>
    </row>
    <row r="44" spans="1:11" x14ac:dyDescent="0.25">
      <c r="A44" s="38">
        <v>11297</v>
      </c>
      <c r="B44" s="244" t="s">
        <v>198</v>
      </c>
      <c r="C44" s="224" t="s">
        <v>153</v>
      </c>
      <c r="D44" s="246">
        <v>160</v>
      </c>
      <c r="E44" s="203"/>
      <c r="F44" s="227"/>
    </row>
    <row r="45" spans="1:11" x14ac:dyDescent="0.25">
      <c r="A45" s="38">
        <v>11299</v>
      </c>
      <c r="B45" s="244" t="s">
        <v>199</v>
      </c>
      <c r="C45" s="224" t="s">
        <v>153</v>
      </c>
      <c r="D45" s="246">
        <v>160</v>
      </c>
      <c r="E45" s="203"/>
      <c r="F45" s="222"/>
      <c r="G45" s="185"/>
      <c r="H45" s="185"/>
      <c r="I45" s="185"/>
      <c r="J45" s="185"/>
    </row>
    <row r="46" spans="1:11" x14ac:dyDescent="0.25">
      <c r="A46" s="234"/>
      <c r="B46" s="235"/>
      <c r="C46" s="235"/>
      <c r="D46" s="236"/>
      <c r="E46" s="236"/>
      <c r="F46" s="238"/>
      <c r="G46" s="239"/>
      <c r="H46" s="239"/>
      <c r="I46" s="239"/>
      <c r="J46" s="240"/>
    </row>
    <row r="47" spans="1:11" x14ac:dyDescent="0.25">
      <c r="A47" s="188" t="s">
        <v>200</v>
      </c>
      <c r="B47" s="232" t="s">
        <v>201</v>
      </c>
      <c r="C47" s="232"/>
      <c r="F47" s="233"/>
      <c r="I47" t="s">
        <v>202</v>
      </c>
      <c r="J47" s="292" t="s">
        <v>203</v>
      </c>
      <c r="K47" s="292"/>
    </row>
  </sheetData>
  <mergeCells count="1">
    <mergeCell ref="J47:K4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940602-7b04-45d5-a25f-d70be3e10d35">
      <Terms xmlns="http://schemas.microsoft.com/office/infopath/2007/PartnerControls"/>
    </lcf76f155ced4ddcb4097134ff3c332f>
    <TaxCatchAll xmlns="26f0e88e-e69e-4932-9890-33a18db5cc14" xsi:nil="true"/>
    <SharedWithUsers xmlns="26f0e88e-e69e-4932-9890-33a18db5cc14">
      <UserInfo>
        <DisplayName>Kim Andre Sogstad</DisplayName>
        <AccountId>13</AccountId>
        <AccountType/>
      </UserInfo>
      <UserInfo>
        <DisplayName>Trygve Sørbø Kvarme</DisplayName>
        <AccountId>126</AccountId>
        <AccountType/>
      </UserInfo>
      <UserInfo>
        <DisplayName>Per Håkon Lauritzen</DisplayName>
        <AccountId>16</AccountId>
        <AccountType/>
      </UserInfo>
      <UserInfo>
        <DisplayName>Jan Fredrik Aarseth</DisplayName>
        <AccountId>52</AccountId>
        <AccountType/>
      </UserInfo>
      <UserInfo>
        <DisplayName>Stine Mohagen Hansen</DisplayName>
        <AccountId>160</AccountId>
        <AccountType/>
      </UserInfo>
      <UserInfo>
        <DisplayName>Karoline Dahl Myrstad</DisplayName>
        <AccountId>31</AccountId>
        <AccountType/>
      </UserInfo>
      <UserInfo>
        <DisplayName>Øystein Fure Mæhlum</DisplayName>
        <AccountId>15</AccountId>
        <AccountType/>
      </UserInfo>
      <UserInfo>
        <DisplayName>Demmelash Mengistu</DisplayName>
        <AccountId>23</AccountId>
        <AccountType/>
      </UserInfo>
      <UserInfo>
        <DisplayName>Lillann Skuterud</DisplayName>
        <AccountId>17</AccountId>
        <AccountType/>
      </UserInfo>
    </SharedWithUsers>
    <dato2 xmlns="e0940602-7b04-45d5-a25f-d70be3e10d35" xsi:nil="true"/>
    <dato xmlns="e0940602-7b04-45d5-a25f-d70be3e10d3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90DF029299ED4CA240D72E15373066" ma:contentTypeVersion="18" ma:contentTypeDescription="Opprett et nytt dokument." ma:contentTypeScope="" ma:versionID="555add83670709067b44193303cf63d2">
  <xsd:schema xmlns:xsd="http://www.w3.org/2001/XMLSchema" xmlns:xs="http://www.w3.org/2001/XMLSchema" xmlns:p="http://schemas.microsoft.com/office/2006/metadata/properties" xmlns:ns2="e0940602-7b04-45d5-a25f-d70be3e10d35" xmlns:ns3="26f0e88e-e69e-4932-9890-33a18db5cc14" targetNamespace="http://schemas.microsoft.com/office/2006/metadata/properties" ma:root="true" ma:fieldsID="6ca6f9e236f4cf35e253311129297bd2" ns2:_="" ns3:_="">
    <xsd:import namespace="e0940602-7b04-45d5-a25f-d70be3e10d35"/>
    <xsd:import namespace="26f0e88e-e69e-4932-9890-33a18db5cc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dato" minOccurs="0"/>
                <xsd:element ref="ns2:dato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40602-7b04-45d5-a25f-d70be3e10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167dff7f-f654-45ce-af9b-b6db0d5f3a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o" ma:index="24" nillable="true" ma:displayName="dato" ma:format="DateOnly" ma:internalName="dato">
      <xsd:simpleType>
        <xsd:restriction base="dms:DateTime"/>
      </xsd:simpleType>
    </xsd:element>
    <xsd:element name="dato2" ma:index="25" nillable="true" ma:displayName="dato2" ma:format="DateOnly" ma:internalName="dato2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0e88e-e69e-4932-9890-33a18db5cc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90c6ce-36ef-4edc-8974-ee9843e0434e}" ma:internalName="TaxCatchAll" ma:showField="CatchAllData" ma:web="26f0e88e-e69e-4932-9890-33a18db5cc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C9D914-5420-4B1C-8EC7-D12E5518B17D}">
  <ds:schemaRefs>
    <ds:schemaRef ds:uri="http://schemas.microsoft.com/office/2006/metadata/properties"/>
    <ds:schemaRef ds:uri="http://schemas.microsoft.com/office/infopath/2007/PartnerControls"/>
    <ds:schemaRef ds:uri="e0940602-7b04-45d5-a25f-d70be3e10d35"/>
    <ds:schemaRef ds:uri="26f0e88e-e69e-4932-9890-33a18db5cc14"/>
  </ds:schemaRefs>
</ds:datastoreItem>
</file>

<file path=customXml/itemProps2.xml><?xml version="1.0" encoding="utf-8"?>
<ds:datastoreItem xmlns:ds="http://schemas.openxmlformats.org/officeDocument/2006/customXml" ds:itemID="{6DB17CF8-D602-4F77-B388-C7E9A294A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40602-7b04-45d5-a25f-d70be3e10d35"/>
    <ds:schemaRef ds:uri="26f0e88e-e69e-4932-9890-33a18db5cc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B822DA-4F3C-4879-8019-14394A124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HP oppgradering vann</vt:lpstr>
      <vt:lpstr>HP saneringsprosjekter</vt:lpstr>
      <vt:lpstr>HP nyanlegg</vt:lpstr>
      <vt:lpstr>Tiltak drift</vt:lpstr>
      <vt:lpstr>Vann sentrumsplanen</vt:lpstr>
      <vt:lpstr>Avløp Reguleringsplaner</vt:lpstr>
    </vt:vector>
  </TitlesOfParts>
  <Manager/>
  <Company>Ås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Beate Øye</dc:creator>
  <cp:keywords/>
  <dc:description/>
  <cp:lastModifiedBy>Lillann Skuterud</cp:lastModifiedBy>
  <cp:revision/>
  <dcterms:created xsi:type="dcterms:W3CDTF">2020-11-05T13:26:52Z</dcterms:created>
  <dcterms:modified xsi:type="dcterms:W3CDTF">2023-02-20T11:39:35Z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0x010100D490DF029299ED4CA240D72E15373066</vt:lpwstr>
  </property>
  <property fmtid="{D5CDD505-2E9C-101B-9397-08002B2CF9AE}" pid="3" name="MediaServiceImageTags">
    <vt:lpwstr/>
  </property>
</Properties>
</file>